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naložbe" sheetId="1" r:id="rId1"/>
    <sheet name="zavarovan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<sst xmlns="http://schemas.openxmlformats.org/spreadsheetml/2006/main" count="330" uniqueCount="184">
  <si>
    <t>Kaj ne sodi k naložbam z nominalno trdno vrednostjo?</t>
  </si>
  <si>
    <t>a</t>
  </si>
  <si>
    <t>b</t>
  </si>
  <si>
    <t>c</t>
  </si>
  <si>
    <t>d</t>
  </si>
  <si>
    <t>ODG:</t>
  </si>
  <si>
    <t>varčevanje v zavarovalnici</t>
  </si>
  <si>
    <t>varčevanje z vrednostnimi papirji</t>
  </si>
  <si>
    <t>prihranki na računih</t>
  </si>
  <si>
    <t xml:space="preserve">Na rentabilnost </t>
  </si>
  <si>
    <t>REZULTAT</t>
  </si>
  <si>
    <t>pozitivno</t>
  </si>
  <si>
    <t>vplivajo tekoči donosti</t>
  </si>
  <si>
    <t>negativno</t>
  </si>
  <si>
    <t>pa davki.</t>
  </si>
  <si>
    <t>REZULTAT:</t>
  </si>
  <si>
    <t>V banko ste vložili 10.000 EUR, obrestna mera je 5 % letno, stroški vodenja znašajo 10 EUR letno. Kolikšna je rentabilnost?</t>
  </si>
  <si>
    <t>%</t>
  </si>
  <si>
    <t xml:space="preserve"> naložba v nepremičnino</t>
  </si>
  <si>
    <t>Odgovore vnašate v označena polja. Pri odgovorih vnašate cele besede, pri izbirnih odgovorih črke pred odgovorih (a,b,c), pri računskih nalogah vnašate številke (če je rešitev decimalno število, ga pišete z vejico). Pozorni bodite na črkovanje, uporabljajte male črke, številke vnašajte brez pik in z decimalkami (kjer je to potrebno).Program vam izpiše, če je odgovor pravilen. Na koncu vam izračuna oceno glede na pravilne odgovore.</t>
  </si>
  <si>
    <t>V banko ste vložili 10.000 EUR, obrestna mera je 6 % letno, stroški vodenja znašajo 20 EUR letno. Kolikšna je rentabilnost?</t>
  </si>
  <si>
    <t>Kateri odgovor ni pravilen?</t>
  </si>
  <si>
    <t>Stvarno premoženje je zavarovano pred inflacijo, vendar ni likvidno</t>
  </si>
  <si>
    <t>Naložbe z nominalno trdno vrednostjo (obveznice, hranilne vloge,…) pri visoki inflaciji izgubljajo vrednost</t>
  </si>
  <si>
    <t>Naložbe v stvarno premoženje je praviloma varna in likvidna</t>
  </si>
  <si>
    <t>Kateri odgovor je pravilen?</t>
  </si>
  <si>
    <t>delnice niso tvegane, so zmerno donosne</t>
  </si>
  <si>
    <t>obveznice so tvegane, so nizko donosne</t>
  </si>
  <si>
    <t>delnice so tvegane, so donosne</t>
  </si>
  <si>
    <t xml:space="preserve">Prvi cilj, ki ga zasledujemo pri naložbah je </t>
  </si>
  <si>
    <t>likvidnost</t>
  </si>
  <si>
    <t xml:space="preserve">Drugi cilj, ki ga zasledujemo pri naložbah je </t>
  </si>
  <si>
    <t>donos</t>
  </si>
  <si>
    <t>Tretji cilj, ki ga zasledujemo pri naložbah je</t>
  </si>
  <si>
    <t>špekulacija</t>
  </si>
  <si>
    <t>Označite z X, če trditev ustreza stolpcu!</t>
  </si>
  <si>
    <t>Življenjsko zavarovanje</t>
  </si>
  <si>
    <t>Hranilne vloge</t>
  </si>
  <si>
    <t>Delnice</t>
  </si>
  <si>
    <t>Nepremičnine</t>
  </si>
  <si>
    <t>Poznan donos</t>
  </si>
  <si>
    <t>Tekoči donos</t>
  </si>
  <si>
    <t>Donos ob prodaji</t>
  </si>
  <si>
    <t>x</t>
  </si>
  <si>
    <t>Katera trditev ni pravilna?</t>
  </si>
  <si>
    <t>Zemljišča so neomejena (ponudba je neomejena)</t>
  </si>
  <si>
    <t>Z nepremičnino lahko dosegamo tekoč donos (najemnina)</t>
  </si>
  <si>
    <t>Katera trditev je pravilna?</t>
  </si>
  <si>
    <t>Če vlagamo v vrednostne papirje izpolnjujemo vse naložbene zahteve</t>
  </si>
  <si>
    <t>Najbolje je investirati v nepremičnine</t>
  </si>
  <si>
    <t>Nobena naložbena oblika ne izpolnjuje idealno vseh zahtev</t>
  </si>
  <si>
    <t>Obstajajo tudi idelane naložbene oblike.</t>
  </si>
  <si>
    <t>Označi po vrstnem redu od 1 do 4, pri čemer je 1 prva naložba (vrednost najmanja niha) v naložbeni piramidi, 4 pa zadnja!</t>
  </si>
  <si>
    <t>Oznaka</t>
  </si>
  <si>
    <t>Obveznice</t>
  </si>
  <si>
    <t>Špekulacije</t>
  </si>
  <si>
    <t>Denar</t>
  </si>
  <si>
    <t>Označi cilje po vrstnem redu od 1 do 3, pri čemer je 1 prva naložbeni cilj, 3 pa zadnji!</t>
  </si>
  <si>
    <t>Donos</t>
  </si>
  <si>
    <t>Likvidnost</t>
  </si>
  <si>
    <t xml:space="preserve">Investirati začnemo tako, da zagotovimo kratkoročno in srednjeročno </t>
  </si>
  <si>
    <t>Vstavite pravilno besedo!</t>
  </si>
  <si>
    <t>(likvidnost/donosnost)</t>
  </si>
  <si>
    <t xml:space="preserve">To lahko dosežemo z naložbami v </t>
  </si>
  <si>
    <t>(denarne vloge/opcije/tuje valute)</t>
  </si>
  <si>
    <t>denarne vloge</t>
  </si>
  <si>
    <t xml:space="preserve">Če investiramo v </t>
  </si>
  <si>
    <t>(denarne vloge/zlato/tuje valute)</t>
  </si>
  <si>
    <t xml:space="preserve">govorimo o špekulacijah z rastjo. </t>
  </si>
  <si>
    <t>zlato</t>
  </si>
  <si>
    <t>Stvarno premoženje</t>
  </si>
  <si>
    <t>Vrednostni papir, ki kaže delež v stvarnem premoženju</t>
  </si>
  <si>
    <t>Dragi kamni</t>
  </si>
  <si>
    <t>Deleži v skladih</t>
  </si>
  <si>
    <t>porasta vrednosti</t>
  </si>
  <si>
    <t>tekočega donosa</t>
  </si>
  <si>
    <t>Ogroža življenje in zdravje</t>
  </si>
  <si>
    <t>Ogroža zasebno premoženje in premoženje podjetij</t>
  </si>
  <si>
    <t>Nezgoda</t>
  </si>
  <si>
    <t>Požar</t>
  </si>
  <si>
    <t>Vlom</t>
  </si>
  <si>
    <t>Bolezen</t>
  </si>
  <si>
    <t>Tatvina</t>
  </si>
  <si>
    <t>Preprečevanje in zmanjševanje nevarnosti</t>
  </si>
  <si>
    <t>Skrb za financiranje odškodnin</t>
  </si>
  <si>
    <t>Porazdelitev in izravnava rizika</t>
  </si>
  <si>
    <t>Več podjetnikov se združi v skupen tvegan projekt</t>
  </si>
  <si>
    <t>Ureditev varnejših delovnih mest</t>
  </si>
  <si>
    <t>Varčevanje v gospodinjstvu za primer požara, bolezni,…</t>
  </si>
  <si>
    <t>Oblikovanje rezerv-zadržani dobički v podjetju</t>
  </si>
  <si>
    <t>Podjetnik izvaža v različne države</t>
  </si>
  <si>
    <t>Banka odobrava različna posojila (velikost, stranka,…)</t>
  </si>
  <si>
    <t>Avtomatični javljalniki požara in gasilni aparati</t>
  </si>
  <si>
    <t>Alarmne naprave za preprečevanje tatvine</t>
  </si>
  <si>
    <t>Ukrepi za preprečitev nastanka bolezni</t>
  </si>
  <si>
    <t>Zavarovanec plačuje prispevke in prevali tveganje.</t>
  </si>
  <si>
    <t>Zavarovalnica plačuje prispevke in prevali tveganje.</t>
  </si>
  <si>
    <t>Zavarovanec izplača zavarovalno vsoto</t>
  </si>
  <si>
    <t>ODG.:</t>
  </si>
  <si>
    <t>Vstavi pravilno črko (a,b,…), da bodo opredelitve ustrezale trditvi!</t>
  </si>
  <si>
    <t>Opredelitev:</t>
  </si>
  <si>
    <t>e</t>
  </si>
  <si>
    <t>Obstaja nevarnostna skupina</t>
  </si>
  <si>
    <t>Velika tveganja ne zavaruje le ena zavarovalnica, ampak več – pozavarovanje (npr. letalski prevozi)</t>
  </si>
  <si>
    <t>Pogostost in obseg lahko ocenimo</t>
  </si>
  <si>
    <t>Med številnimi tveganji se samo nekaj primerov realizira (npr. 1 požar na 100 zavarovanj)</t>
  </si>
  <si>
    <t>Trditev</t>
  </si>
  <si>
    <t>Črka</t>
  </si>
  <si>
    <t>Število požarov na 100 zavarovanj</t>
  </si>
  <si>
    <t>Čim več osebam preti ista nevarnost</t>
  </si>
  <si>
    <t>Tveganje deli</t>
  </si>
  <si>
    <t>Tveganje izravnava</t>
  </si>
  <si>
    <t>Tveganje porazdeli</t>
  </si>
  <si>
    <t>Individualno zavarovanje</t>
  </si>
  <si>
    <t>Socialno zavarovanje</t>
  </si>
  <si>
    <t>Je prostovoljno (razen avtomobilske odgovornosti)</t>
  </si>
  <si>
    <t>Prispevek odvisen od velikosti tveganja</t>
  </si>
  <si>
    <t>Je po zakonu obvezno (možno tudi prostovoljno)</t>
  </si>
  <si>
    <t>Prispevek odvisen od plače – socialno izhodišče</t>
  </si>
  <si>
    <t>Storitve niso individualno dogovorjene</t>
  </si>
  <si>
    <t>Delodajalec in delojemalec plačujeta prispevke – država zagotovi dodatna sredstva</t>
  </si>
  <si>
    <t>Storitve so individualno dogovorjene</t>
  </si>
  <si>
    <t>Premija mora pokriti vse stroške</t>
  </si>
  <si>
    <t>Zavarovalna pogodba med zavarovalcem in zavarovalnico se sklene v pisni obliki.</t>
  </si>
  <si>
    <t>Sklenitelj, upravičenec in zavarovanec so vedno iste osebe.</t>
  </si>
  <si>
    <t>Sklenitelj, upravičenec in zavarovanec niso vedno iste osebe.</t>
  </si>
  <si>
    <t>Zavarovalna pogodba med pozavarovalnico in zavarovancem se sklene v pisni obliki.</t>
  </si>
  <si>
    <t>zavarovancu</t>
  </si>
  <si>
    <t>sklenitelju</t>
  </si>
  <si>
    <t>upravičencu</t>
  </si>
  <si>
    <t>Zavarovalnica ni dolžna poravnati škode, če:</t>
  </si>
  <si>
    <t>je premija pravočasno plačana</t>
  </si>
  <si>
    <t>škoda ni bila namerno povzročena</t>
  </si>
  <si>
    <t>zavarovanec ni skušal preprečiti škode</t>
  </si>
  <si>
    <t>Premoženjsko zavarovanje</t>
  </si>
  <si>
    <t>Osebno zavarovanje</t>
  </si>
  <si>
    <t>Zavarovanje stvari</t>
  </si>
  <si>
    <t>Zavarovanje pravic</t>
  </si>
  <si>
    <t>Zavarovanje pred naraščanjem stroškov</t>
  </si>
  <si>
    <t>Zavarovanje pred izgubo prihodkov</t>
  </si>
  <si>
    <t>Zavarovanje proti vlomu</t>
  </si>
  <si>
    <t>Požarno zavarovanje</t>
  </si>
  <si>
    <t>Nezgodno zavarovanje</t>
  </si>
  <si>
    <t>Sklenili ste zdravstveno zavarovanje, zavarovalnica vam povrne 50 EUR nadomestila dnevno. Dejanski stroški bolnišničnega bivanja znašajo 70 EUR. 20 dni ste bili v bolnišnici. Koliko vam povrne zavarovalnica?</t>
  </si>
  <si>
    <t>Izračunajte!</t>
  </si>
  <si>
    <t>EUR</t>
  </si>
  <si>
    <t>Sklenili ste zavarovanje na 1. riziko. Odškodnino smo omejili z zavarovalno vsoto 50.000 EUR. Škoda je znašala 60.000 EUR. Koliko bo krila zavarovalnica?</t>
  </si>
  <si>
    <t>Sklenili ste zavarovanje televizorja do nove vrednosti. Vrednost televizorja v trgovini znaša 2.000 EUR. Zaradi udara strele se televizor, star 2 leti in ocenjen na 500 EUR pokvari. Koliko vam povrne zavarovalnica?</t>
  </si>
  <si>
    <t>Skleniliste zavarovanje televizorja do dejanske vrednosti. Vrednost televizorja v trgovini znaša 2.000 EUR. Zaradi udara strele se televizor, star 2 leti in ocenjen na 500 EUR pokvari. Koliko vam povrne zavarovalnica?</t>
  </si>
  <si>
    <t>Sklenili ste podzavarovanje. Slike smo zavarovali za 300.000 EUR. Pri vlomu so ukradli za 100.000 EUR slik, dejanska vrednost ukradenih slik znaša 150.000 EUR. Kolikšna bo odškodnina?</t>
  </si>
  <si>
    <t>Sklenili ste avto zavarovanje z 1 % odbitno franšizo. Vrednost vozila je 15.000 EUR. Škoda na vozilu je 300 EUR. Koliko boste morali plačati za popravilo?</t>
  </si>
  <si>
    <t>1.</t>
  </si>
  <si>
    <t>Vstavite pravilno besedo: pozitivno/negativno!</t>
  </si>
  <si>
    <t>2.</t>
  </si>
  <si>
    <t>3.</t>
  </si>
  <si>
    <t>4.</t>
  </si>
  <si>
    <t>5.</t>
  </si>
  <si>
    <t>6.</t>
  </si>
  <si>
    <t>7.</t>
  </si>
  <si>
    <t>Vstavite pravilno besedo: donos/likvidnost/špekulacija!</t>
  </si>
  <si>
    <t>8.</t>
  </si>
  <si>
    <t>9.</t>
  </si>
  <si>
    <t>Z nepremičnino vrednost povečujemo</t>
  </si>
  <si>
    <t>Nepremičnine so neodvisne od razvrednotenja denarja</t>
  </si>
  <si>
    <t>10.</t>
  </si>
  <si>
    <t>11.</t>
  </si>
  <si>
    <t>12.</t>
  </si>
  <si>
    <t>13.</t>
  </si>
  <si>
    <t>14.</t>
  </si>
  <si>
    <t>Ponujajo številne vrste zavarovanj (avto, življenjsko,…)</t>
  </si>
  <si>
    <t>15.</t>
  </si>
  <si>
    <t>ODGOVOR JE PRAVILEN</t>
  </si>
  <si>
    <t>ODGOVOR NI PRAVILEN</t>
  </si>
  <si>
    <t>Označite z x, če trditev ustreza stolpcu!</t>
  </si>
  <si>
    <t>Označite z x, če beseda ustreza stolpcu!</t>
  </si>
  <si>
    <t>MOŽNO ŠTEVILO TOČK</t>
  </si>
  <si>
    <t>OCENA:</t>
  </si>
  <si>
    <t>SKUPAJ TOČK</t>
  </si>
  <si>
    <t>zadostno (2)</t>
  </si>
  <si>
    <t>dobro (3)</t>
  </si>
  <si>
    <t>prav dobro (4)</t>
  </si>
  <si>
    <t>odlično (5)</t>
  </si>
  <si>
    <t>NMS</t>
  </si>
  <si>
    <t>v %: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</si>
</sst>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NumberFormat="1" applyFon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/>
    </xf>
    <xf numFmtId="0" fontId="1" fillId="2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wrapText="1"/>
      <protection/>
    </xf>
    <xf numFmtId="0" fontId="5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wrapText="1"/>
      <protection/>
    </xf>
    <xf numFmtId="0" fontId="3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3" borderId="0" xfId="0" applyFont="1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/>
    </xf>
    <xf numFmtId="0" fontId="3" fillId="3" borderId="2" xfId="0" applyFont="1" applyFill="1" applyBorder="1" applyAlignment="1" applyProtection="1">
      <alignment vertical="top" wrapText="1"/>
      <protection/>
    </xf>
    <xf numFmtId="0" fontId="3" fillId="3" borderId="3" xfId="0" applyFont="1" applyFill="1" applyBorder="1" applyAlignment="1" applyProtection="1">
      <alignment vertical="top" wrapText="1"/>
      <protection/>
    </xf>
    <xf numFmtId="0" fontId="3" fillId="3" borderId="4" xfId="0" applyFont="1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/>
      <protection/>
    </xf>
    <xf numFmtId="0" fontId="3" fillId="3" borderId="0" xfId="0" applyFont="1" applyFill="1" applyAlignment="1" applyProtection="1">
      <alignment wrapText="1"/>
      <protection/>
    </xf>
    <xf numFmtId="10" fontId="3" fillId="3" borderId="0" xfId="0" applyNumberFormat="1" applyFont="1" applyFill="1" applyAlignment="1" applyProtection="1">
      <alignment/>
      <protection/>
    </xf>
    <xf numFmtId="0" fontId="3" fillId="2" borderId="1" xfId="0" applyFont="1" applyFill="1" applyBorder="1" applyAlignment="1" applyProtection="1">
      <alignment horizontal="left" indent="4"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wrapText="1"/>
      <protection/>
    </xf>
    <xf numFmtId="10" fontId="3" fillId="3" borderId="1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3" fillId="4" borderId="2" xfId="0" applyFont="1" applyFill="1" applyBorder="1" applyAlignment="1" applyProtection="1">
      <alignment vertical="top" wrapText="1"/>
      <protection/>
    </xf>
    <xf numFmtId="0" fontId="3" fillId="4" borderId="3" xfId="0" applyFont="1" applyFill="1" applyBorder="1" applyAlignment="1" applyProtection="1">
      <alignment vertical="top" wrapText="1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1" fillId="4" borderId="0" xfId="0" applyFont="1" applyFill="1" applyBorder="1" applyAlignment="1" applyProtection="1">
      <alignment vertical="top" wrapText="1"/>
      <protection/>
    </xf>
    <xf numFmtId="0" fontId="3" fillId="4" borderId="7" xfId="0" applyFont="1" applyFill="1" applyBorder="1" applyAlignment="1" applyProtection="1">
      <alignment vertical="top" wrapText="1"/>
      <protection/>
    </xf>
    <xf numFmtId="0" fontId="3" fillId="4" borderId="4" xfId="0" applyFont="1" applyFill="1" applyBorder="1" applyAlignment="1" applyProtection="1">
      <alignment vertical="top" wrapText="1"/>
      <protection/>
    </xf>
    <xf numFmtId="0" fontId="3" fillId="4" borderId="0" xfId="0" applyFont="1" applyFill="1" applyBorder="1" applyAlignment="1" applyProtection="1">
      <alignment vertical="top" wrapText="1"/>
      <protection/>
    </xf>
    <xf numFmtId="0" fontId="3" fillId="4" borderId="0" xfId="0" applyFont="1" applyFill="1" applyAlignment="1" applyProtection="1">
      <alignment/>
      <protection/>
    </xf>
    <xf numFmtId="0" fontId="3" fillId="4" borderId="0" xfId="0" applyFont="1" applyFill="1" applyAlignment="1" applyProtection="1">
      <alignment wrapText="1"/>
      <protection/>
    </xf>
    <xf numFmtId="0" fontId="0" fillId="4" borderId="0" xfId="0" applyFill="1" applyAlignment="1" applyProtection="1">
      <alignment wrapText="1"/>
      <protection/>
    </xf>
    <xf numFmtId="4" fontId="3" fillId="4" borderId="1" xfId="0" applyNumberFormat="1" applyFont="1" applyFill="1" applyBorder="1" applyAlignment="1" applyProtection="1">
      <alignment/>
      <protection/>
    </xf>
    <xf numFmtId="10" fontId="3" fillId="4" borderId="0" xfId="0" applyNumberFormat="1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" fillId="5" borderId="0" xfId="0" applyNumberFormat="1" applyFont="1" applyFill="1" applyAlignment="1" applyProtection="1">
      <alignment wrapText="1"/>
      <protection/>
    </xf>
    <xf numFmtId="0" fontId="1" fillId="5" borderId="0" xfId="0" applyFont="1" applyFill="1" applyAlignment="1" applyProtection="1">
      <alignment wrapText="1"/>
      <protection/>
    </xf>
    <xf numFmtId="0" fontId="1" fillId="5" borderId="0" xfId="0" applyFont="1" applyFill="1" applyAlignment="1" applyProtection="1">
      <alignment/>
      <protection/>
    </xf>
    <xf numFmtId="0" fontId="3" fillId="5" borderId="6" xfId="0" applyFont="1" applyFill="1" applyBorder="1" applyAlignment="1" applyProtection="1">
      <alignment vertical="top" wrapText="1"/>
      <protection locked="0"/>
    </xf>
    <xf numFmtId="0" fontId="3" fillId="5" borderId="7" xfId="0" applyFont="1" applyFill="1" applyBorder="1" applyAlignment="1" applyProtection="1">
      <alignment vertical="top" wrapText="1"/>
      <protection locked="0"/>
    </xf>
    <xf numFmtId="0" fontId="3" fillId="5" borderId="7" xfId="0" applyFont="1" applyFill="1" applyBorder="1" applyAlignment="1" applyProtection="1">
      <alignment vertical="top"/>
      <protection locked="0"/>
    </xf>
    <xf numFmtId="0" fontId="3" fillId="5" borderId="4" xfId="0" applyFont="1" applyFill="1" applyBorder="1" applyAlignment="1" applyProtection="1">
      <alignment vertical="top" wrapText="1"/>
      <protection locked="0"/>
    </xf>
    <xf numFmtId="0" fontId="3" fillId="5" borderId="4" xfId="0" applyFont="1" applyFill="1" applyBorder="1" applyAlignment="1" applyProtection="1">
      <alignment vertical="top"/>
      <protection locked="0"/>
    </xf>
    <xf numFmtId="0" fontId="0" fillId="5" borderId="4" xfId="0" applyFill="1" applyBorder="1" applyAlignment="1" applyProtection="1">
      <alignment vertical="top"/>
      <protection locked="0"/>
    </xf>
    <xf numFmtId="0" fontId="3" fillId="5" borderId="1" xfId="0" applyFont="1" applyFill="1" applyBorder="1" applyAlignment="1" applyProtection="1">
      <alignment/>
      <protection locked="0"/>
    </xf>
    <xf numFmtId="4" fontId="3" fillId="5" borderId="1" xfId="0" applyNumberFormat="1" applyFont="1" applyFill="1" applyBorder="1" applyAlignment="1" applyProtection="1">
      <alignment/>
      <protection locked="0"/>
    </xf>
    <xf numFmtId="0" fontId="1" fillId="4" borderId="1" xfId="0" applyFont="1" applyFill="1" applyBorder="1" applyAlignment="1" applyProtection="1">
      <alignment wrapText="1"/>
      <protection/>
    </xf>
    <xf numFmtId="0" fontId="3" fillId="4" borderId="1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10" fontId="3" fillId="4" borderId="1" xfId="0" applyNumberFormat="1" applyFont="1" applyFill="1" applyBorder="1" applyAlignment="1" applyProtection="1">
      <alignment/>
      <protection/>
    </xf>
    <xf numFmtId="0" fontId="4" fillId="4" borderId="1" xfId="0" applyFont="1" applyFill="1" applyBorder="1" applyAlignment="1" applyProtection="1">
      <alignment/>
      <protection/>
    </xf>
    <xf numFmtId="0" fontId="1" fillId="4" borderId="8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workbookViewId="0" topLeftCell="A23">
      <selection activeCell="D22" sqref="D22"/>
    </sheetView>
  </sheetViews>
  <sheetFormatPr defaultColWidth="9.140625" defaultRowHeight="12.75"/>
  <cols>
    <col min="1" max="1" width="9.140625" style="4" customWidth="1"/>
    <col min="2" max="2" width="13.7109375" style="4" customWidth="1"/>
    <col min="3" max="3" width="27.140625" style="4" customWidth="1"/>
    <col min="4" max="4" width="27.7109375" style="4" customWidth="1"/>
    <col min="5" max="5" width="14.8515625" style="4" customWidth="1"/>
    <col min="6" max="6" width="16.57421875" style="4" customWidth="1"/>
    <col min="7" max="15" width="0" style="4" hidden="1" customWidth="1"/>
    <col min="16" max="16384" width="9.140625" style="4" customWidth="1"/>
  </cols>
  <sheetData>
    <row r="1" spans="1:5" s="3" customFormat="1" ht="51" customHeight="1">
      <c r="A1" s="1" t="s">
        <v>19</v>
      </c>
      <c r="B1" s="2"/>
      <c r="C1" s="2"/>
      <c r="D1" s="2"/>
      <c r="E1" s="2"/>
    </row>
    <row r="2" ht="12.75">
      <c r="H2" s="4" t="s">
        <v>171</v>
      </c>
    </row>
    <row r="3" spans="1:8" s="5" customFormat="1" ht="12.75">
      <c r="A3" s="5" t="s">
        <v>151</v>
      </c>
      <c r="B3" s="6" t="s">
        <v>0</v>
      </c>
      <c r="C3" s="7"/>
      <c r="H3" s="5" t="s">
        <v>172</v>
      </c>
    </row>
    <row r="4" spans="2:3" ht="12.75">
      <c r="B4" s="4" t="s">
        <v>1</v>
      </c>
      <c r="C4" s="8" t="s">
        <v>7</v>
      </c>
    </row>
    <row r="5" spans="2:10" ht="12.75">
      <c r="B5" s="4" t="s">
        <v>2</v>
      </c>
      <c r="C5" s="8" t="s">
        <v>6</v>
      </c>
      <c r="H5" s="4" t="b">
        <f>EXACT(C8,B6)</f>
        <v>0</v>
      </c>
      <c r="J5" s="4" t="str">
        <f>IF(H5,"1","0")</f>
        <v>0</v>
      </c>
    </row>
    <row r="6" spans="2:3" ht="12.75">
      <c r="B6" s="4" t="s">
        <v>3</v>
      </c>
      <c r="C6" s="8" t="s">
        <v>18</v>
      </c>
    </row>
    <row r="7" spans="2:3" ht="12.75">
      <c r="B7" s="4" t="s">
        <v>4</v>
      </c>
      <c r="C7" s="8" t="s">
        <v>8</v>
      </c>
    </row>
    <row r="8" spans="2:3" ht="12.75">
      <c r="B8" s="4" t="s">
        <v>5</v>
      </c>
      <c r="C8" s="24"/>
    </row>
    <row r="9" spans="2:3" s="5" customFormat="1" ht="12.75">
      <c r="B9" s="5" t="s">
        <v>10</v>
      </c>
      <c r="C9" s="5" t="str">
        <f>IF(H5,H2,H3)</f>
        <v>ODGOVOR NI PRAVILEN</v>
      </c>
    </row>
    <row r="11" spans="1:10" s="5" customFormat="1" ht="12.75">
      <c r="A11" s="5" t="s">
        <v>153</v>
      </c>
      <c r="B11" s="9" t="s">
        <v>152</v>
      </c>
      <c r="C11" s="9"/>
      <c r="H11" s="5" t="b">
        <f>EXACT(C12,I11)</f>
        <v>0</v>
      </c>
      <c r="I11" s="10" t="s">
        <v>11</v>
      </c>
      <c r="J11" s="5" t="str">
        <f>IF(H11,"1","0")</f>
        <v>0</v>
      </c>
    </row>
    <row r="12" spans="2:10" ht="12.75">
      <c r="B12" s="4" t="s">
        <v>9</v>
      </c>
      <c r="C12" s="25"/>
      <c r="D12" s="4" t="s">
        <v>12</v>
      </c>
      <c r="H12" s="4" t="b">
        <f>EXACT(B13,I12)</f>
        <v>0</v>
      </c>
      <c r="I12" s="11" t="s">
        <v>13</v>
      </c>
      <c r="J12" s="4" t="str">
        <f>IF(H12,"1","0")</f>
        <v>0</v>
      </c>
    </row>
    <row r="13" spans="2:8" ht="12.75">
      <c r="B13" s="25"/>
      <c r="C13" s="4" t="s">
        <v>14</v>
      </c>
      <c r="H13" s="4" t="b">
        <f>AND(H11,H12)</f>
        <v>0</v>
      </c>
    </row>
    <row r="14" spans="2:3" s="5" customFormat="1" ht="12.75">
      <c r="B14" s="12" t="s">
        <v>15</v>
      </c>
      <c r="C14" s="5" t="str">
        <f>IF(H13,H2,H3)</f>
        <v>ODGOVOR NI PRAVILEN</v>
      </c>
    </row>
    <row r="16" spans="1:10" s="5" customFormat="1" ht="25.5" customHeight="1">
      <c r="A16" s="5" t="s">
        <v>154</v>
      </c>
      <c r="B16" s="6" t="s">
        <v>16</v>
      </c>
      <c r="C16" s="6"/>
      <c r="D16" s="13"/>
      <c r="H16" s="5" t="b">
        <f>EXACT(C17,I16)</f>
        <v>0</v>
      </c>
      <c r="I16" s="5">
        <v>4.9</v>
      </c>
      <c r="J16" s="5" t="str">
        <f>IF(H16,"1","0")</f>
        <v>0</v>
      </c>
    </row>
    <row r="17" spans="2:4" ht="12.75">
      <c r="B17" s="4" t="s">
        <v>5</v>
      </c>
      <c r="C17" s="24"/>
      <c r="D17" s="4" t="s">
        <v>17</v>
      </c>
    </row>
    <row r="18" spans="2:3" s="5" customFormat="1" ht="12.75">
      <c r="B18" s="5" t="s">
        <v>10</v>
      </c>
      <c r="C18" s="5" t="str">
        <f>IF(H16,H2,H3)</f>
        <v>ODGOVOR NI PRAVILEN</v>
      </c>
    </row>
    <row r="20" spans="1:4" s="5" customFormat="1" ht="28.5" customHeight="1">
      <c r="A20" s="5" t="s">
        <v>155</v>
      </c>
      <c r="B20" s="6" t="s">
        <v>20</v>
      </c>
      <c r="C20" s="6"/>
      <c r="D20" s="6"/>
    </row>
    <row r="21" spans="2:10" ht="12.75">
      <c r="B21" s="4" t="s">
        <v>5</v>
      </c>
      <c r="C21" s="24"/>
      <c r="D21" s="4" t="s">
        <v>17</v>
      </c>
      <c r="H21" s="4" t="b">
        <f>EXACT(C21,I21)</f>
        <v>0</v>
      </c>
      <c r="I21" s="4">
        <v>5.8</v>
      </c>
      <c r="J21" s="4" t="str">
        <f>IF(H21,"1","0")</f>
        <v>0</v>
      </c>
    </row>
    <row r="22" spans="2:3" s="5" customFormat="1" ht="12.75">
      <c r="B22" s="5" t="s">
        <v>10</v>
      </c>
      <c r="C22" s="5" t="str">
        <f>IF(H21,H2,H3)</f>
        <v>ODGOVOR NI PRAVILEN</v>
      </c>
    </row>
    <row r="24" spans="1:2" s="5" customFormat="1" ht="12.75">
      <c r="A24" s="5" t="s">
        <v>156</v>
      </c>
      <c r="B24" s="5" t="s">
        <v>21</v>
      </c>
    </row>
    <row r="25" spans="2:4" ht="12.75">
      <c r="B25" s="4" t="s">
        <v>1</v>
      </c>
      <c r="C25" s="14" t="s">
        <v>22</v>
      </c>
      <c r="D25" s="15"/>
    </row>
    <row r="26" spans="2:10" ht="24" customHeight="1">
      <c r="B26" s="4" t="s">
        <v>2</v>
      </c>
      <c r="C26" s="16" t="s">
        <v>23</v>
      </c>
      <c r="D26" s="17"/>
      <c r="H26" s="4" t="b">
        <f>EXACT(C28,B27)</f>
        <v>0</v>
      </c>
      <c r="J26" s="4" t="str">
        <f>IF(H26,"1","0")</f>
        <v>0</v>
      </c>
    </row>
    <row r="27" spans="2:4" ht="12.75">
      <c r="B27" s="4" t="s">
        <v>3</v>
      </c>
      <c r="C27" s="14" t="s">
        <v>24</v>
      </c>
      <c r="D27" s="15"/>
    </row>
    <row r="28" spans="2:3" ht="12.75">
      <c r="B28" s="4" t="s">
        <v>5</v>
      </c>
      <c r="C28" s="24"/>
    </row>
    <row r="29" spans="2:3" s="5" customFormat="1" ht="12.75">
      <c r="B29" s="5" t="s">
        <v>10</v>
      </c>
      <c r="C29" s="5" t="str">
        <f>IF(H26,H2,H3)</f>
        <v>ODGOVOR NI PRAVILEN</v>
      </c>
    </row>
    <row r="31" spans="1:10" s="5" customFormat="1" ht="12.75">
      <c r="A31" s="5" t="s">
        <v>157</v>
      </c>
      <c r="B31" s="5" t="s">
        <v>25</v>
      </c>
      <c r="H31" s="5" t="b">
        <f>EXACT(C35,B34)</f>
        <v>0</v>
      </c>
      <c r="J31" s="5" t="str">
        <f>IF(H31,"1","0")</f>
        <v>0</v>
      </c>
    </row>
    <row r="32" spans="2:4" ht="12.75">
      <c r="B32" s="4" t="s">
        <v>1</v>
      </c>
      <c r="C32" s="14" t="s">
        <v>26</v>
      </c>
      <c r="D32" s="15"/>
    </row>
    <row r="33" spans="2:4" ht="12.75">
      <c r="B33" s="4" t="s">
        <v>2</v>
      </c>
      <c r="C33" s="14" t="s">
        <v>27</v>
      </c>
      <c r="D33" s="15"/>
    </row>
    <row r="34" spans="2:4" ht="12.75">
      <c r="B34" s="4" t="s">
        <v>3</v>
      </c>
      <c r="C34" s="14" t="s">
        <v>28</v>
      </c>
      <c r="D34" s="15"/>
    </row>
    <row r="35" spans="2:3" ht="12.75">
      <c r="B35" s="4" t="s">
        <v>5</v>
      </c>
      <c r="C35" s="24"/>
    </row>
    <row r="36" spans="2:3" s="5" customFormat="1" ht="12.75">
      <c r="B36" s="5" t="s">
        <v>10</v>
      </c>
      <c r="C36" s="5" t="str">
        <f>IF(H31,H2,H3)</f>
        <v>ODGOVOR NI PRAVILEN</v>
      </c>
    </row>
    <row r="38" spans="1:4" s="5" customFormat="1" ht="12.75">
      <c r="A38" s="5" t="s">
        <v>158</v>
      </c>
      <c r="B38" s="9" t="s">
        <v>159</v>
      </c>
      <c r="C38" s="9"/>
      <c r="D38" s="9"/>
    </row>
    <row r="39" spans="2:10" ht="12.75" customHeight="1">
      <c r="B39" s="16" t="s">
        <v>29</v>
      </c>
      <c r="C39" s="15"/>
      <c r="D39" s="25"/>
      <c r="H39" s="4" t="b">
        <f>EXACT(D39,I39)</f>
        <v>0</v>
      </c>
      <c r="I39" s="11" t="s">
        <v>30</v>
      </c>
      <c r="J39" s="4" t="str">
        <f>IF(H39,"1","0")</f>
        <v>0</v>
      </c>
    </row>
    <row r="40" spans="2:10" ht="12.75" customHeight="1">
      <c r="B40" s="16" t="s">
        <v>31</v>
      </c>
      <c r="C40" s="15"/>
      <c r="D40" s="25"/>
      <c r="H40" s="4" t="b">
        <f>EXACT(D40,I40)</f>
        <v>0</v>
      </c>
      <c r="I40" s="11" t="s">
        <v>32</v>
      </c>
      <c r="J40" s="4" t="str">
        <f>IF(H40,"1","0")</f>
        <v>0</v>
      </c>
    </row>
    <row r="41" spans="2:10" ht="12.75">
      <c r="B41" s="16" t="s">
        <v>33</v>
      </c>
      <c r="C41" s="15"/>
      <c r="D41" s="25"/>
      <c r="H41" s="4" t="b">
        <f>EXACT(D41,I41)</f>
        <v>0</v>
      </c>
      <c r="I41" s="11" t="s">
        <v>34</v>
      </c>
      <c r="J41" s="4" t="str">
        <f>IF(H41,"1","0")</f>
        <v>0</v>
      </c>
    </row>
    <row r="42" spans="2:8" s="5" customFormat="1" ht="12.75">
      <c r="B42" s="5" t="s">
        <v>10</v>
      </c>
      <c r="C42" s="5" t="str">
        <f>IF(H42,H2,H3)</f>
        <v>ODGOVOR NI PRAVILEN</v>
      </c>
      <c r="H42" s="5" t="b">
        <f>AND(H39,H40,H41)</f>
        <v>0</v>
      </c>
    </row>
    <row r="44" spans="1:9" s="5" customFormat="1" ht="13.5" thickBot="1">
      <c r="A44" s="5" t="s">
        <v>160</v>
      </c>
      <c r="B44" s="5" t="s">
        <v>173</v>
      </c>
      <c r="I44" s="5" t="s">
        <v>43</v>
      </c>
    </row>
    <row r="45" spans="3:6" ht="13.5" thickBot="1">
      <c r="C45" s="18" t="s">
        <v>59</v>
      </c>
      <c r="D45" s="19" t="s">
        <v>40</v>
      </c>
      <c r="E45" s="19" t="s">
        <v>41</v>
      </c>
      <c r="F45" s="19" t="s">
        <v>42</v>
      </c>
    </row>
    <row r="46" spans="2:13" ht="24.75" customHeight="1" thickBot="1">
      <c r="B46" s="18" t="s">
        <v>36</v>
      </c>
      <c r="C46" s="26"/>
      <c r="D46" s="27"/>
      <c r="E46" s="27"/>
      <c r="F46" s="27"/>
      <c r="I46" s="4" t="b">
        <f>EXACT(D46,I44)</f>
        <v>0</v>
      </c>
      <c r="M46" s="4" t="str">
        <f>IF(I46,"1","0")</f>
        <v>0</v>
      </c>
    </row>
    <row r="47" spans="2:14" ht="13.5" thickBot="1">
      <c r="B47" s="20" t="s">
        <v>37</v>
      </c>
      <c r="C47" s="26"/>
      <c r="D47" s="27"/>
      <c r="E47" s="27"/>
      <c r="F47" s="27"/>
      <c r="H47" s="4" t="b">
        <f>EXACT(C47,I44)</f>
        <v>0</v>
      </c>
      <c r="I47" s="4" t="b">
        <f>EXACT(D47,I44)</f>
        <v>0</v>
      </c>
      <c r="J47" s="4" t="b">
        <f>EXACT(E47,I44)</f>
        <v>0</v>
      </c>
      <c r="L47" s="4" t="str">
        <f>IF(H47,"1","0")</f>
        <v>0</v>
      </c>
      <c r="M47" s="4" t="str">
        <f>IF(I47,"1","0")</f>
        <v>0</v>
      </c>
      <c r="N47" s="4" t="str">
        <f>IF(J47,"1","0")</f>
        <v>0</v>
      </c>
    </row>
    <row r="48" spans="2:15" ht="13.5" thickBot="1">
      <c r="B48" s="20" t="s">
        <v>38</v>
      </c>
      <c r="C48" s="26"/>
      <c r="D48" s="27"/>
      <c r="E48" s="27"/>
      <c r="F48" s="27"/>
      <c r="J48" s="4" t="b">
        <f>EXACT(E48,I44)</f>
        <v>0</v>
      </c>
      <c r="K48" s="4" t="b">
        <f>EXACT(F48,I44)</f>
        <v>0</v>
      </c>
      <c r="N48" s="4" t="str">
        <f>IF(J48,"1","0")</f>
        <v>0</v>
      </c>
      <c r="O48" s="4" t="str">
        <f>IF(K48,"1","0")</f>
        <v>0</v>
      </c>
    </row>
    <row r="49" spans="2:15" ht="13.5" thickBot="1">
      <c r="B49" s="20" t="s">
        <v>39</v>
      </c>
      <c r="C49" s="26"/>
      <c r="D49" s="27"/>
      <c r="E49" s="27"/>
      <c r="F49" s="27"/>
      <c r="J49" s="4" t="b">
        <f>EXACT(E49,I44)</f>
        <v>0</v>
      </c>
      <c r="K49" s="4" t="b">
        <f>EXACT(F49,I44)</f>
        <v>0</v>
      </c>
      <c r="N49" s="4" t="str">
        <f>IF(J49,"1","0")</f>
        <v>0</v>
      </c>
      <c r="O49" s="4" t="str">
        <f>IF(K49,"1","0")</f>
        <v>0</v>
      </c>
    </row>
    <row r="50" ht="12.75">
      <c r="H50" s="4" t="b">
        <f>AND(H46,H47,H48,H49,I46,I47,I48,I49,J46,J47,J48,J49,K46,K47,K48,K49)</f>
        <v>0</v>
      </c>
    </row>
    <row r="51" spans="2:3" s="5" customFormat="1" ht="12.75">
      <c r="B51" s="5" t="s">
        <v>10</v>
      </c>
      <c r="C51" s="5" t="str">
        <f>IF(H50,H2,H3)</f>
        <v>ODGOVOR NI PRAVILEN</v>
      </c>
    </row>
    <row r="53" spans="1:2" s="5" customFormat="1" ht="12.75">
      <c r="A53" s="5" t="s">
        <v>161</v>
      </c>
      <c r="B53" s="5" t="s">
        <v>44</v>
      </c>
    </row>
    <row r="54" spans="2:9" ht="12.75">
      <c r="B54" s="4" t="s">
        <v>1</v>
      </c>
      <c r="C54" s="8" t="s">
        <v>45</v>
      </c>
      <c r="H54" s="4" t="b">
        <f>EXACT(B54,C58)</f>
        <v>0</v>
      </c>
      <c r="I54" s="4" t="str">
        <f>IF(H54,"1","0")</f>
        <v>0</v>
      </c>
    </row>
    <row r="55" spans="2:3" ht="12.75">
      <c r="B55" s="4" t="s">
        <v>2</v>
      </c>
      <c r="C55" s="8" t="s">
        <v>163</v>
      </c>
    </row>
    <row r="56" spans="2:3" ht="12.75">
      <c r="B56" s="4" t="s">
        <v>3</v>
      </c>
      <c r="C56" s="8" t="s">
        <v>162</v>
      </c>
    </row>
    <row r="57" spans="2:3" ht="12.75">
      <c r="B57" s="4" t="s">
        <v>4</v>
      </c>
      <c r="C57" s="8" t="s">
        <v>46</v>
      </c>
    </row>
    <row r="58" spans="2:3" ht="12.75">
      <c r="B58" s="4" t="s">
        <v>5</v>
      </c>
      <c r="C58" s="24"/>
    </row>
    <row r="59" spans="2:3" s="5" customFormat="1" ht="12.75">
      <c r="B59" s="5" t="s">
        <v>10</v>
      </c>
      <c r="C59" s="5" t="str">
        <f>IF(H54,H2,H3)</f>
        <v>ODGOVOR NI PRAVILEN</v>
      </c>
    </row>
    <row r="61" spans="1:2" s="5" customFormat="1" ht="12.75">
      <c r="A61" s="5" t="s">
        <v>164</v>
      </c>
      <c r="B61" s="5" t="s">
        <v>47</v>
      </c>
    </row>
    <row r="62" spans="2:9" ht="12.75">
      <c r="B62" s="4" t="s">
        <v>1</v>
      </c>
      <c r="C62" s="8" t="s">
        <v>48</v>
      </c>
      <c r="H62" s="4" t="b">
        <f>EXACT(B64,C65)</f>
        <v>0</v>
      </c>
      <c r="I62" s="4" t="str">
        <f>IF(H62,"1","0")</f>
        <v>0</v>
      </c>
    </row>
    <row r="63" spans="2:3" ht="12.75">
      <c r="B63" s="4" t="s">
        <v>2</v>
      </c>
      <c r="C63" s="8" t="s">
        <v>49</v>
      </c>
    </row>
    <row r="64" spans="2:3" ht="12.75">
      <c r="B64" s="4" t="s">
        <v>3</v>
      </c>
      <c r="C64" s="8" t="s">
        <v>50</v>
      </c>
    </row>
    <row r="65" spans="2:3" ht="12.75">
      <c r="B65" s="4" t="s">
        <v>5</v>
      </c>
      <c r="C65" s="24"/>
    </row>
    <row r="66" spans="2:3" s="5" customFormat="1" ht="12.75">
      <c r="B66" s="5" t="s">
        <v>10</v>
      </c>
      <c r="C66" s="5" t="str">
        <f>IF(H62,H2,H3)</f>
        <v>ODGOVOR NI PRAVILEN</v>
      </c>
    </row>
    <row r="68" spans="1:2" s="5" customFormat="1" ht="12.75">
      <c r="A68" s="5" t="s">
        <v>165</v>
      </c>
      <c r="B68" s="5" t="s">
        <v>47</v>
      </c>
    </row>
    <row r="69" spans="2:9" ht="12.75">
      <c r="B69" s="4" t="s">
        <v>1</v>
      </c>
      <c r="C69" s="8" t="s">
        <v>50</v>
      </c>
      <c r="H69" s="4" t="b">
        <f>EXACT(B69,C71)</f>
        <v>0</v>
      </c>
      <c r="I69" s="4" t="str">
        <f>IF(H69,"1","0")</f>
        <v>0</v>
      </c>
    </row>
    <row r="70" spans="2:3" ht="12.75">
      <c r="B70" s="4" t="s">
        <v>2</v>
      </c>
      <c r="C70" s="8" t="s">
        <v>51</v>
      </c>
    </row>
    <row r="71" spans="2:3" ht="12.75">
      <c r="B71" s="4" t="s">
        <v>5</v>
      </c>
      <c r="C71" s="25"/>
    </row>
    <row r="72" spans="2:3" s="5" customFormat="1" ht="12.75">
      <c r="B72" s="5" t="s">
        <v>10</v>
      </c>
      <c r="C72" s="5" t="str">
        <f>IF(H69,H2,H3)</f>
        <v>ODGOVOR NI PRAVILEN</v>
      </c>
    </row>
    <row r="74" spans="1:4" s="5" customFormat="1" ht="26.25" customHeight="1">
      <c r="A74" s="5" t="s">
        <v>166</v>
      </c>
      <c r="B74" s="6" t="s">
        <v>52</v>
      </c>
      <c r="C74" s="6"/>
      <c r="D74" s="6"/>
    </row>
    <row r="75" ht="13.5" thickBot="1"/>
    <row r="76" spans="2:10" ht="13.5" thickBot="1">
      <c r="B76" s="18"/>
      <c r="C76" s="19" t="s">
        <v>53</v>
      </c>
      <c r="H76" s="4" t="b">
        <f>EXACT(C77,I76)</f>
        <v>0</v>
      </c>
      <c r="I76" s="4">
        <v>2</v>
      </c>
      <c r="J76" s="4" t="str">
        <f>IF(H76,"1","0")</f>
        <v>0</v>
      </c>
    </row>
    <row r="77" spans="2:10" ht="13.5" thickBot="1">
      <c r="B77" s="20" t="s">
        <v>54</v>
      </c>
      <c r="C77" s="27"/>
      <c r="H77" s="4" t="b">
        <f>EXACT(C78,I77)</f>
        <v>0</v>
      </c>
      <c r="I77" s="4">
        <v>4</v>
      </c>
      <c r="J77" s="4" t="str">
        <f>IF(H77,"1","0")</f>
        <v>0</v>
      </c>
    </row>
    <row r="78" spans="2:10" ht="13.5" thickBot="1">
      <c r="B78" s="20" t="s">
        <v>55</v>
      </c>
      <c r="C78" s="27"/>
      <c r="H78" s="4" t="b">
        <f>EXACT(C79,I78)</f>
        <v>0</v>
      </c>
      <c r="I78" s="4">
        <v>3</v>
      </c>
      <c r="J78" s="4" t="str">
        <f>IF(H78,"1","0")</f>
        <v>0</v>
      </c>
    </row>
    <row r="79" spans="2:10" ht="13.5" thickBot="1">
      <c r="B79" s="20" t="s">
        <v>38</v>
      </c>
      <c r="C79" s="27"/>
      <c r="H79" s="4" t="b">
        <f>EXACT(C80,I79)</f>
        <v>0</v>
      </c>
      <c r="I79" s="4">
        <v>1</v>
      </c>
      <c r="J79" s="4" t="str">
        <f>IF(H79,"1","0")</f>
        <v>0</v>
      </c>
    </row>
    <row r="80" spans="2:8" ht="13.5" thickBot="1">
      <c r="B80" s="20" t="s">
        <v>56</v>
      </c>
      <c r="C80" s="27"/>
      <c r="H80" s="4" t="b">
        <f>AND(H76,H77,H78,H79)</f>
        <v>0</v>
      </c>
    </row>
    <row r="82" spans="2:3" s="5" customFormat="1" ht="12.75">
      <c r="B82" s="5" t="s">
        <v>10</v>
      </c>
      <c r="C82" s="5" t="str">
        <f>IF(H80,H2,H3)</f>
        <v>ODGOVOR NI PRAVILEN</v>
      </c>
    </row>
    <row r="84" spans="1:2" s="5" customFormat="1" ht="13.5" thickBot="1">
      <c r="A84" s="5" t="s">
        <v>167</v>
      </c>
      <c r="B84" s="5" t="s">
        <v>57</v>
      </c>
    </row>
    <row r="85" spans="2:3" ht="13.5" thickBot="1">
      <c r="B85" s="18"/>
      <c r="C85" s="19" t="s">
        <v>53</v>
      </c>
    </row>
    <row r="86" spans="2:10" ht="13.5" thickBot="1">
      <c r="B86" s="20" t="s">
        <v>58</v>
      </c>
      <c r="C86" s="27"/>
      <c r="H86" s="4" t="b">
        <f>EXACT(C86,I86)</f>
        <v>0</v>
      </c>
      <c r="I86" s="4">
        <v>2</v>
      </c>
      <c r="J86" s="4" t="str">
        <f>IF(H86,"1","0")</f>
        <v>0</v>
      </c>
    </row>
    <row r="87" spans="2:10" ht="13.5" thickBot="1">
      <c r="B87" s="20" t="s">
        <v>55</v>
      </c>
      <c r="C87" s="27"/>
      <c r="H87" s="4" t="b">
        <f>EXACT(C87,I87)</f>
        <v>0</v>
      </c>
      <c r="I87" s="4">
        <v>3</v>
      </c>
      <c r="J87" s="4" t="str">
        <f>IF(H87,"1","0")</f>
        <v>0</v>
      </c>
    </row>
    <row r="88" spans="2:10" ht="13.5" thickBot="1">
      <c r="B88" s="20" t="s">
        <v>59</v>
      </c>
      <c r="C88" s="27"/>
      <c r="H88" s="4" t="b">
        <f>EXACT(C88,I88)</f>
        <v>0</v>
      </c>
      <c r="I88" s="4">
        <v>1</v>
      </c>
      <c r="J88" s="4" t="str">
        <f>IF(H88,"1","0")</f>
        <v>0</v>
      </c>
    </row>
    <row r="89" ht="12.75">
      <c r="H89" s="4" t="b">
        <f>AND(H86,H87,H88)</f>
        <v>0</v>
      </c>
    </row>
    <row r="90" spans="2:3" s="5" customFormat="1" ht="12.75">
      <c r="B90" s="5" t="s">
        <v>10</v>
      </c>
      <c r="C90" s="5" t="str">
        <f>IF(H89,H2,H3)</f>
        <v>ODGOVOR NI PRAVILEN</v>
      </c>
    </row>
    <row r="92" spans="1:2" s="5" customFormat="1" ht="12.75">
      <c r="A92" s="5" t="s">
        <v>168</v>
      </c>
      <c r="B92" s="5" t="s">
        <v>61</v>
      </c>
    </row>
    <row r="93" spans="2:10" ht="12.75">
      <c r="B93" s="16" t="s">
        <v>60</v>
      </c>
      <c r="C93" s="21"/>
      <c r="D93" s="25"/>
      <c r="E93" s="4" t="s">
        <v>62</v>
      </c>
      <c r="H93" s="4" t="b">
        <f>EXACT(D93,I93)</f>
        <v>0</v>
      </c>
      <c r="I93" s="4" t="s">
        <v>30</v>
      </c>
      <c r="J93" s="4" t="str">
        <f>IF(H93,"1","0")</f>
        <v>0</v>
      </c>
    </row>
    <row r="94" spans="2:10" ht="12.75">
      <c r="B94" s="16" t="s">
        <v>63</v>
      </c>
      <c r="C94" s="21"/>
      <c r="D94" s="25"/>
      <c r="E94" s="4" t="s">
        <v>64</v>
      </c>
      <c r="H94" s="4" t="b">
        <f>EXACT(D94,I94)</f>
        <v>0</v>
      </c>
      <c r="I94" s="4" t="s">
        <v>65</v>
      </c>
      <c r="J94" s="4" t="str">
        <f>IF(H94,"1","0")</f>
        <v>0</v>
      </c>
    </row>
    <row r="95" spans="2:10" ht="25.5">
      <c r="B95" s="22" t="s">
        <v>66</v>
      </c>
      <c r="C95" s="25"/>
      <c r="D95" s="4" t="s">
        <v>67</v>
      </c>
      <c r="E95" s="4" t="s">
        <v>68</v>
      </c>
      <c r="H95" s="4" t="b">
        <f>EXACT(C95,I95)</f>
        <v>0</v>
      </c>
      <c r="I95" s="4" t="s">
        <v>69</v>
      </c>
      <c r="J95" s="4" t="str">
        <f>IF(H95,"1","0")</f>
        <v>0</v>
      </c>
    </row>
    <row r="96" spans="2:8" s="5" customFormat="1" ht="12.75">
      <c r="B96" s="5" t="s">
        <v>10</v>
      </c>
      <c r="C96" s="5" t="str">
        <f>IF(H96,H2,H3)</f>
        <v>ODGOVOR NI PRAVILEN</v>
      </c>
      <c r="H96" s="5" t="b">
        <f>AND(H93,H94,H95)</f>
        <v>0</v>
      </c>
    </row>
    <row r="98" spans="1:8" s="5" customFormat="1" ht="13.5" thickBot="1">
      <c r="A98" s="5" t="s">
        <v>156</v>
      </c>
      <c r="B98" s="5" t="s">
        <v>174</v>
      </c>
      <c r="H98" s="5" t="s">
        <v>43</v>
      </c>
    </row>
    <row r="99" spans="2:10" ht="26.25" thickBot="1">
      <c r="B99" s="18"/>
      <c r="C99" s="19" t="s">
        <v>70</v>
      </c>
      <c r="D99" s="19" t="s">
        <v>71</v>
      </c>
      <c r="H99" s="4" t="b">
        <f>EXACT(C100,H98)</f>
        <v>0</v>
      </c>
      <c r="J99" s="4" t="str">
        <f>IF(H99,"1","0")</f>
        <v>0</v>
      </c>
    </row>
    <row r="100" spans="2:11" ht="13.5" thickBot="1">
      <c r="B100" s="20" t="s">
        <v>72</v>
      </c>
      <c r="C100" s="27"/>
      <c r="D100" s="27"/>
      <c r="I100" s="4" t="b">
        <f>EXACT(D101,H98)</f>
        <v>0</v>
      </c>
      <c r="K100" s="4" t="str">
        <f>IF(I100,"1","0")</f>
        <v>0</v>
      </c>
    </row>
    <row r="101" spans="2:11" ht="13.5" thickBot="1">
      <c r="B101" s="20" t="s">
        <v>73</v>
      </c>
      <c r="C101" s="27"/>
      <c r="D101" s="27"/>
      <c r="I101" s="4" t="b">
        <f>EXACT(D102,H98)</f>
        <v>0</v>
      </c>
      <c r="K101" s="4" t="str">
        <f>IF(I101,"1","0")</f>
        <v>0</v>
      </c>
    </row>
    <row r="102" spans="2:10" ht="13.5" thickBot="1">
      <c r="B102" s="20" t="s">
        <v>38</v>
      </c>
      <c r="C102" s="27"/>
      <c r="D102" s="27"/>
      <c r="H102" s="4" t="b">
        <f>EXACT(C103,H98)</f>
        <v>0</v>
      </c>
      <c r="J102" s="4" t="str">
        <f>IF(H102,"1","0")</f>
        <v>0</v>
      </c>
    </row>
    <row r="103" spans="2:8" ht="13.5" thickBot="1">
      <c r="B103" s="20" t="s">
        <v>39</v>
      </c>
      <c r="C103" s="27"/>
      <c r="D103" s="27"/>
      <c r="H103" s="4" t="b">
        <f>AND(H99,H100,H101,H102,I99,I100,I101,I102)</f>
        <v>0</v>
      </c>
    </row>
    <row r="105" spans="2:3" s="5" customFormat="1" ht="12.75">
      <c r="B105" s="5" t="s">
        <v>10</v>
      </c>
      <c r="C105" s="5" t="str">
        <f>IF(H103,H2,H3)</f>
        <v>ODGOVOR NI PRAVILEN</v>
      </c>
    </row>
    <row r="107" spans="1:9" s="5" customFormat="1" ht="12.75">
      <c r="A107" s="5" t="s">
        <v>157</v>
      </c>
      <c r="B107" s="5" t="s">
        <v>47</v>
      </c>
      <c r="H107" s="5" t="b">
        <f>EXACT(C110,B109)</f>
        <v>0</v>
      </c>
      <c r="I107" s="5" t="str">
        <f>IF(H107,"1","0")</f>
        <v>0</v>
      </c>
    </row>
    <row r="108" spans="2:3" ht="12.75">
      <c r="B108" s="4" t="s">
        <v>1</v>
      </c>
      <c r="C108" s="8" t="s">
        <v>74</v>
      </c>
    </row>
    <row r="109" spans="2:3" ht="12.75">
      <c r="B109" s="4" t="s">
        <v>2</v>
      </c>
      <c r="C109" s="8" t="s">
        <v>75</v>
      </c>
    </row>
    <row r="110" spans="2:3" ht="12.75">
      <c r="B110" s="4" t="s">
        <v>5</v>
      </c>
      <c r="C110" s="25"/>
    </row>
    <row r="111" spans="2:3" s="5" customFormat="1" ht="12.75">
      <c r="B111" s="5" t="s">
        <v>10</v>
      </c>
      <c r="C111" s="5" t="str">
        <f>IF(H107,H2,H3)</f>
        <v>ODGOVOR NI PRAVILEN</v>
      </c>
    </row>
    <row r="112" spans="7:10" ht="12.75">
      <c r="G112" s="23">
        <v>0.55</v>
      </c>
      <c r="H112" s="23">
        <v>0.66</v>
      </c>
      <c r="I112" s="23">
        <v>0.77</v>
      </c>
      <c r="J112" s="23">
        <v>0.88</v>
      </c>
    </row>
    <row r="113" spans="7:8" ht="12.75">
      <c r="G113" s="4" t="s">
        <v>182</v>
      </c>
      <c r="H113" s="4" t="b">
        <f>AND(C116&lt;G112)</f>
        <v>1</v>
      </c>
    </row>
    <row r="114" spans="2:8" ht="12.75">
      <c r="B114" s="28" t="s">
        <v>177</v>
      </c>
      <c r="C114" s="11">
        <f>J5+J11+J12+J16+J21+J26+J31+J39+J40+J41+L46+L47+L48+L49+M46+M47+M48+M49+N46+N47+N48+N49+O46+O47+O48+O49+I54+I62+I69+J76+J77+J78+J79+J86+J87+J88+J93+J94+J95+J99+J100+J101+J102+K99+K100+K101+K102+I107</f>
        <v>0</v>
      </c>
      <c r="G114" s="4" t="s">
        <v>178</v>
      </c>
      <c r="H114" s="4" t="b">
        <f>AND(C116&gt;=G112,C116&lt;H112)</f>
        <v>0</v>
      </c>
    </row>
    <row r="115" spans="2:8" ht="38.25">
      <c r="B115" s="28" t="s">
        <v>175</v>
      </c>
      <c r="C115" s="11">
        <v>36</v>
      </c>
      <c r="G115" s="4" t="s">
        <v>179</v>
      </c>
      <c r="H115" s="4" t="b">
        <f>AND(C116&gt;=H112,C116&lt;I112)</f>
        <v>0</v>
      </c>
    </row>
    <row r="116" spans="2:8" ht="12.75">
      <c r="B116" s="10" t="s">
        <v>183</v>
      </c>
      <c r="C116" s="29">
        <f>C114/C115</f>
        <v>0</v>
      </c>
      <c r="G116" s="4" t="s">
        <v>180</v>
      </c>
      <c r="H116" s="4" t="b">
        <f>AND(C116&gt;=I112,C116&lt;J112)</f>
        <v>0</v>
      </c>
    </row>
    <row r="117" spans="2:8" ht="12.75">
      <c r="B117" s="10" t="s">
        <v>176</v>
      </c>
      <c r="C117" s="30" t="str">
        <f>IF(H117,G117," ")</f>
        <v> </v>
      </c>
      <c r="G117" s="4" t="s">
        <v>181</v>
      </c>
      <c r="H117" s="4" t="b">
        <f>AND(C116&gt;=J112)</f>
        <v>0</v>
      </c>
    </row>
    <row r="118" ht="12.75">
      <c r="C118" s="30" t="str">
        <f>IF(H116,G116," ")</f>
        <v> </v>
      </c>
    </row>
    <row r="119" ht="12.75">
      <c r="C119" s="30" t="str">
        <f>IF(H115,G115," ")</f>
        <v> </v>
      </c>
    </row>
    <row r="120" ht="12.75">
      <c r="C120" s="30" t="str">
        <f>IF(H114,G114," ")</f>
        <v> </v>
      </c>
    </row>
    <row r="121" ht="12.75">
      <c r="C121" s="30" t="str">
        <f>IF(H113,G113," ")</f>
        <v>NMS</v>
      </c>
    </row>
  </sheetData>
  <sheetProtection password="CA8F" sheet="1" objects="1" scenarios="1"/>
  <mergeCells count="18">
    <mergeCell ref="B41:C41"/>
    <mergeCell ref="B74:D74"/>
    <mergeCell ref="B93:C93"/>
    <mergeCell ref="B94:C94"/>
    <mergeCell ref="C34:D34"/>
    <mergeCell ref="B38:D38"/>
    <mergeCell ref="B39:C39"/>
    <mergeCell ref="B40:C40"/>
    <mergeCell ref="C26:D26"/>
    <mergeCell ref="C27:D27"/>
    <mergeCell ref="C32:D32"/>
    <mergeCell ref="C33:D33"/>
    <mergeCell ref="B16:D16"/>
    <mergeCell ref="B20:D20"/>
    <mergeCell ref="C25:D25"/>
    <mergeCell ref="A1:E1"/>
    <mergeCell ref="B3:C3"/>
    <mergeCell ref="B11:C1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1">
      <selection activeCell="G130" sqref="G130"/>
    </sheetView>
  </sheetViews>
  <sheetFormatPr defaultColWidth="9.140625" defaultRowHeight="12.75"/>
  <cols>
    <col min="1" max="1" width="9.140625" style="32" customWidth="1"/>
    <col min="2" max="2" width="26.421875" style="32" customWidth="1"/>
    <col min="3" max="3" width="11.28125" style="32" bestFit="1" customWidth="1"/>
    <col min="4" max="4" width="12.140625" style="32" customWidth="1"/>
    <col min="5" max="7" width="9.140625" style="32" customWidth="1"/>
    <col min="8" max="13" width="0" style="32" hidden="1" customWidth="1"/>
    <col min="14" max="16384" width="9.140625" style="32" customWidth="1"/>
  </cols>
  <sheetData>
    <row r="1" spans="1:5" s="48" customFormat="1" ht="78.75" customHeight="1">
      <c r="A1" s="46" t="s">
        <v>19</v>
      </c>
      <c r="B1" s="47"/>
      <c r="C1" s="47"/>
      <c r="D1" s="47"/>
      <c r="E1" s="47"/>
    </row>
    <row r="2" ht="12.75">
      <c r="I2" s="32" t="s">
        <v>171</v>
      </c>
    </row>
    <row r="3" spans="1:9" s="31" customFormat="1" ht="13.5" thickBot="1">
      <c r="A3" s="31" t="s">
        <v>151</v>
      </c>
      <c r="B3" s="31" t="s">
        <v>173</v>
      </c>
      <c r="H3" s="31" t="s">
        <v>43</v>
      </c>
      <c r="I3" s="31" t="s">
        <v>172</v>
      </c>
    </row>
    <row r="4" spans="2:10" ht="77.25" thickBot="1">
      <c r="B4" s="33"/>
      <c r="C4" s="34" t="s">
        <v>76</v>
      </c>
      <c r="D4" s="34" t="s">
        <v>77</v>
      </c>
      <c r="H4" s="32" t="b">
        <f>EXACT(C5,H3)</f>
        <v>0</v>
      </c>
      <c r="J4" s="32" t="str">
        <f>IF(H4,"1","0")</f>
        <v>0</v>
      </c>
    </row>
    <row r="5" spans="2:11" ht="13.5" thickBot="1">
      <c r="B5" s="35" t="s">
        <v>78</v>
      </c>
      <c r="C5" s="49"/>
      <c r="D5" s="49"/>
      <c r="I5" s="32" t="b">
        <f>EXACT(D6,H3)</f>
        <v>0</v>
      </c>
      <c r="K5" s="32" t="str">
        <f>IF(I5,"1","0")</f>
        <v>0</v>
      </c>
    </row>
    <row r="6" spans="2:11" ht="13.5" thickBot="1">
      <c r="B6" s="35" t="s">
        <v>79</v>
      </c>
      <c r="C6" s="49"/>
      <c r="D6" s="49"/>
      <c r="I6" s="32" t="b">
        <f>EXACT(D7,H3)</f>
        <v>0</v>
      </c>
      <c r="K6" s="32" t="str">
        <f>IF(I6,"1","0")</f>
        <v>0</v>
      </c>
    </row>
    <row r="7" spans="2:10" ht="13.5" thickBot="1">
      <c r="B7" s="35" t="s">
        <v>80</v>
      </c>
      <c r="C7" s="49"/>
      <c r="D7" s="49"/>
      <c r="H7" s="32" t="b">
        <f>EXACT(C8,H3)</f>
        <v>0</v>
      </c>
      <c r="J7" s="32" t="str">
        <f>IF(H7,"1","0")</f>
        <v>0</v>
      </c>
    </row>
    <row r="8" spans="2:11" ht="13.5" thickBot="1">
      <c r="B8" s="35" t="s">
        <v>81</v>
      </c>
      <c r="C8" s="49"/>
      <c r="D8" s="49"/>
      <c r="I8" s="32" t="b">
        <f>EXACT(D9,H3)</f>
        <v>0</v>
      </c>
      <c r="K8" s="32" t="str">
        <f>IF(I8,"1","0")</f>
        <v>0</v>
      </c>
    </row>
    <row r="9" spans="2:8" ht="13.5" thickBot="1">
      <c r="B9" s="35" t="s">
        <v>82</v>
      </c>
      <c r="C9" s="49"/>
      <c r="D9" s="49"/>
      <c r="H9" s="32" t="b">
        <f>AND(H4,H5,H6,H7,H8,I4,I5,I6,I7,I8)</f>
        <v>0</v>
      </c>
    </row>
    <row r="11" spans="2:3" s="31" customFormat="1" ht="12.75">
      <c r="B11" s="36" t="s">
        <v>10</v>
      </c>
      <c r="C11" s="31" t="str">
        <f>IF(H9,I2,I3)</f>
        <v>ODGOVOR NI PRAVILEN</v>
      </c>
    </row>
    <row r="13" spans="1:8" s="31" customFormat="1" ht="13.5" thickBot="1">
      <c r="A13" s="31" t="s">
        <v>153</v>
      </c>
      <c r="B13" s="31" t="s">
        <v>35</v>
      </c>
      <c r="H13" s="31" t="s">
        <v>43</v>
      </c>
    </row>
    <row r="14" spans="2:5" ht="51.75" thickBot="1">
      <c r="B14" s="33"/>
      <c r="C14" s="34" t="s">
        <v>83</v>
      </c>
      <c r="D14" s="34" t="s">
        <v>84</v>
      </c>
      <c r="E14" s="34" t="s">
        <v>85</v>
      </c>
    </row>
    <row r="15" spans="2:13" ht="26.25" thickBot="1">
      <c r="B15" s="35" t="s">
        <v>86</v>
      </c>
      <c r="C15" s="49"/>
      <c r="D15" s="49"/>
      <c r="E15" s="49"/>
      <c r="J15" s="32" t="b">
        <f>EXACT(E15,H13)</f>
        <v>0</v>
      </c>
      <c r="M15" s="32" t="str">
        <f aca="true" t="shared" si="0" ref="M15:M20">IF(J15,"1","0")</f>
        <v>0</v>
      </c>
    </row>
    <row r="16" spans="2:11" ht="26.25" thickBot="1">
      <c r="B16" s="35" t="s">
        <v>87</v>
      </c>
      <c r="C16" s="49"/>
      <c r="D16" s="49"/>
      <c r="E16" s="49"/>
      <c r="H16" s="32" t="b">
        <f>EXACT(H13,C16)</f>
        <v>0</v>
      </c>
      <c r="K16" s="32" t="str">
        <f>IF(H16,"1","0")</f>
        <v>0</v>
      </c>
    </row>
    <row r="17" spans="2:12" ht="26.25" thickBot="1">
      <c r="B17" s="35" t="s">
        <v>88</v>
      </c>
      <c r="C17" s="49"/>
      <c r="D17" s="49"/>
      <c r="E17" s="49"/>
      <c r="I17" s="32" t="b">
        <f>EXACT(D17,H13)</f>
        <v>0</v>
      </c>
      <c r="L17" s="32" t="str">
        <f>IF(I17,"1","0")</f>
        <v>0</v>
      </c>
    </row>
    <row r="18" spans="2:12" ht="26.25" thickBot="1">
      <c r="B18" s="35" t="s">
        <v>89</v>
      </c>
      <c r="C18" s="49"/>
      <c r="D18" s="49"/>
      <c r="E18" s="49"/>
      <c r="I18" s="32" t="b">
        <f>EXACT(D18,H13)</f>
        <v>0</v>
      </c>
      <c r="L18" s="32" t="str">
        <f>IF(I18,"1","0")</f>
        <v>0</v>
      </c>
    </row>
    <row r="19" spans="2:13" ht="26.25" thickBot="1">
      <c r="B19" s="35" t="s">
        <v>90</v>
      </c>
      <c r="C19" s="49"/>
      <c r="D19" s="49"/>
      <c r="E19" s="49"/>
      <c r="J19" s="32" t="b">
        <f>EXACT(E19,H13)</f>
        <v>0</v>
      </c>
      <c r="M19" s="32" t="str">
        <f t="shared" si="0"/>
        <v>0</v>
      </c>
    </row>
    <row r="20" spans="2:13" ht="18" customHeight="1">
      <c r="B20" s="37" t="s">
        <v>91</v>
      </c>
      <c r="C20" s="50"/>
      <c r="D20" s="50"/>
      <c r="E20" s="51"/>
      <c r="J20" s="32" t="b">
        <f>EXACT(E20,H13)</f>
        <v>0</v>
      </c>
      <c r="M20" s="32" t="str">
        <f t="shared" si="0"/>
        <v>0</v>
      </c>
    </row>
    <row r="21" spans="2:5" ht="13.5" thickBot="1">
      <c r="B21" s="38"/>
      <c r="C21" s="52"/>
      <c r="D21" s="52"/>
      <c r="E21" s="53"/>
    </row>
    <row r="22" spans="2:11" ht="26.25" thickBot="1">
      <c r="B22" s="35" t="s">
        <v>92</v>
      </c>
      <c r="C22" s="49"/>
      <c r="D22" s="49"/>
      <c r="E22" s="49"/>
      <c r="H22" s="32" t="b">
        <f>EXACT(C22,H13)</f>
        <v>0</v>
      </c>
      <c r="K22" s="32" t="str">
        <f>IF(H22,"1","0")</f>
        <v>0</v>
      </c>
    </row>
    <row r="23" spans="2:11" ht="18" customHeight="1">
      <c r="B23" s="37" t="s">
        <v>93</v>
      </c>
      <c r="C23" s="51"/>
      <c r="D23" s="50"/>
      <c r="E23" s="50"/>
      <c r="H23" s="32" t="b">
        <f>EXACT(C23,H13)</f>
        <v>0</v>
      </c>
      <c r="K23" s="32" t="str">
        <f>IF(H23,"1","0")</f>
        <v>0</v>
      </c>
    </row>
    <row r="24" spans="2:5" ht="13.5" thickBot="1">
      <c r="B24" s="38"/>
      <c r="C24" s="54"/>
      <c r="D24" s="52"/>
      <c r="E24" s="52"/>
    </row>
    <row r="25" spans="2:11" ht="26.25" thickBot="1">
      <c r="B25" s="35" t="s">
        <v>94</v>
      </c>
      <c r="C25" s="49"/>
      <c r="D25" s="49"/>
      <c r="E25" s="49"/>
      <c r="H25" s="32" t="b">
        <f>EXACT(C25,H13)</f>
        <v>0</v>
      </c>
      <c r="K25" s="32" t="str">
        <f>IF(H25,"1","0")</f>
        <v>0</v>
      </c>
    </row>
    <row r="26" ht="12.75">
      <c r="H26" s="32" t="b">
        <f>AND(H15,H16,H17,H18,H19,H20,H22,H23,H25,I15,I16,I17,I18,I19,I20,I22,I23,I25,J15,J16,J17,J18,J19,J20,J22,J23,J25)</f>
        <v>0</v>
      </c>
    </row>
    <row r="27" spans="2:3" s="31" customFormat="1" ht="12.75">
      <c r="B27" s="36" t="s">
        <v>10</v>
      </c>
      <c r="C27" s="31" t="str">
        <f>IF(H26,I2,I3)</f>
        <v>ODGOVOR NI PRAVILEN</v>
      </c>
    </row>
    <row r="28" ht="12.75">
      <c r="B28" s="39"/>
    </row>
    <row r="29" spans="1:2" s="31" customFormat="1" ht="12.75">
      <c r="A29" s="31" t="s">
        <v>154</v>
      </c>
      <c r="B29" s="31" t="s">
        <v>47</v>
      </c>
    </row>
    <row r="30" spans="2:9" ht="12.75">
      <c r="B30" s="32" t="s">
        <v>1</v>
      </c>
      <c r="C30" s="40" t="s">
        <v>95</v>
      </c>
      <c r="H30" s="32" t="b">
        <f>EXACT(B30,C33)</f>
        <v>0</v>
      </c>
      <c r="I30" s="32" t="str">
        <f>IF(H30,"1","0")</f>
        <v>0</v>
      </c>
    </row>
    <row r="31" spans="2:3" ht="12.75">
      <c r="B31" s="32" t="s">
        <v>2</v>
      </c>
      <c r="C31" s="40" t="s">
        <v>96</v>
      </c>
    </row>
    <row r="32" spans="2:3" ht="12.75">
      <c r="B32" s="32" t="s">
        <v>3</v>
      </c>
      <c r="C32" s="40" t="s">
        <v>97</v>
      </c>
    </row>
    <row r="33" spans="2:3" ht="12.75">
      <c r="B33" s="32" t="s">
        <v>98</v>
      </c>
      <c r="C33" s="55"/>
    </row>
    <row r="34" spans="2:3" s="31" customFormat="1" ht="12.75">
      <c r="B34" s="36" t="s">
        <v>10</v>
      </c>
      <c r="C34" s="31" t="str">
        <f>IF(H30,I2,I3)</f>
        <v>ODGOVOR NI PRAVILEN</v>
      </c>
    </row>
    <row r="36" spans="1:2" s="31" customFormat="1" ht="12.75">
      <c r="A36" s="31" t="s">
        <v>155</v>
      </c>
      <c r="B36" s="31" t="s">
        <v>99</v>
      </c>
    </row>
    <row r="37" ht="12.75">
      <c r="B37" s="32" t="s">
        <v>100</v>
      </c>
    </row>
    <row r="38" spans="2:3" ht="12.75">
      <c r="B38" s="32" t="s">
        <v>1</v>
      </c>
      <c r="C38" s="40" t="s">
        <v>102</v>
      </c>
    </row>
    <row r="39" spans="2:7" ht="25.5" customHeight="1">
      <c r="B39" s="32" t="s">
        <v>2</v>
      </c>
      <c r="C39" s="41" t="s">
        <v>103</v>
      </c>
      <c r="D39" s="41"/>
      <c r="E39" s="41"/>
      <c r="F39" s="41"/>
      <c r="G39" s="41"/>
    </row>
    <row r="40" spans="2:3" ht="12.75">
      <c r="B40" s="32" t="s">
        <v>3</v>
      </c>
      <c r="C40" s="40" t="s">
        <v>104</v>
      </c>
    </row>
    <row r="41" spans="2:7" ht="27.75" customHeight="1">
      <c r="B41" s="32" t="s">
        <v>4</v>
      </c>
      <c r="C41" s="41" t="s">
        <v>105</v>
      </c>
      <c r="D41" s="42"/>
      <c r="E41" s="42"/>
      <c r="F41" s="42"/>
      <c r="G41" s="42"/>
    </row>
    <row r="42" spans="2:3" ht="13.5" thickBot="1">
      <c r="B42" s="32" t="s">
        <v>101</v>
      </c>
      <c r="C42" s="40" t="s">
        <v>169</v>
      </c>
    </row>
    <row r="43" spans="2:3" ht="13.5" thickBot="1">
      <c r="B43" s="33" t="s">
        <v>106</v>
      </c>
      <c r="C43" s="34" t="s">
        <v>107</v>
      </c>
    </row>
    <row r="44" spans="2:11" ht="26.25" thickBot="1">
      <c r="B44" s="35" t="s">
        <v>108</v>
      </c>
      <c r="C44" s="49"/>
      <c r="I44" s="32" t="b">
        <f>EXACT(C44,J44)</f>
        <v>0</v>
      </c>
      <c r="J44" s="32" t="s">
        <v>3</v>
      </c>
      <c r="K44" s="32" t="str">
        <f>IF(I44,"1","0")</f>
        <v>0</v>
      </c>
    </row>
    <row r="45" spans="2:11" ht="26.25" thickBot="1">
      <c r="B45" s="35" t="s">
        <v>109</v>
      </c>
      <c r="C45" s="49"/>
      <c r="I45" s="32" t="b">
        <f>EXACT(C45,J45)</f>
        <v>0</v>
      </c>
      <c r="J45" s="32" t="s">
        <v>1</v>
      </c>
      <c r="K45" s="32" t="str">
        <f>IF(I45,"1","0")</f>
        <v>0</v>
      </c>
    </row>
    <row r="46" spans="2:11" ht="13.5" thickBot="1">
      <c r="B46" s="35" t="s">
        <v>110</v>
      </c>
      <c r="C46" s="49"/>
      <c r="I46" s="32" t="b">
        <f>EXACT(C46,J46)</f>
        <v>0</v>
      </c>
      <c r="J46" s="32" t="s">
        <v>2</v>
      </c>
      <c r="K46" s="32" t="str">
        <f>IF(I46,"1","0")</f>
        <v>0</v>
      </c>
    </row>
    <row r="47" spans="2:11" ht="13.5" thickBot="1">
      <c r="B47" s="35" t="s">
        <v>111</v>
      </c>
      <c r="C47" s="49"/>
      <c r="I47" s="32" t="b">
        <f>EXACT(C47,J47)</f>
        <v>0</v>
      </c>
      <c r="J47" s="32" t="s">
        <v>4</v>
      </c>
      <c r="K47" s="32" t="str">
        <f>IF(I47,"1","0")</f>
        <v>0</v>
      </c>
    </row>
    <row r="48" spans="2:11" ht="13.5" thickBot="1">
      <c r="B48" s="35" t="s">
        <v>112</v>
      </c>
      <c r="C48" s="49"/>
      <c r="I48" s="32" t="b">
        <f>EXACT(C48,J48)</f>
        <v>0</v>
      </c>
      <c r="J48" s="32" t="s">
        <v>101</v>
      </c>
      <c r="K48" s="32" t="str">
        <f>IF(I48,"1","0")</f>
        <v>0</v>
      </c>
    </row>
    <row r="49" ht="12.75">
      <c r="I49" s="32" t="b">
        <f>AND(I44,I45,I46,I47,I48)</f>
        <v>0</v>
      </c>
    </row>
    <row r="50" spans="2:3" s="31" customFormat="1" ht="12.75">
      <c r="B50" s="36" t="s">
        <v>10</v>
      </c>
      <c r="C50" s="31" t="str">
        <f>IF(I49,I2,I3)</f>
        <v>ODGOVOR NI PRAVILEN</v>
      </c>
    </row>
    <row r="51" ht="12.75">
      <c r="I51" s="32" t="s">
        <v>43</v>
      </c>
    </row>
    <row r="52" spans="1:2" s="31" customFormat="1" ht="13.5" thickBot="1">
      <c r="A52" s="31" t="s">
        <v>156</v>
      </c>
      <c r="B52" s="31" t="s">
        <v>35</v>
      </c>
    </row>
    <row r="53" spans="2:4" ht="39" thickBot="1">
      <c r="B53" s="33"/>
      <c r="C53" s="34" t="s">
        <v>113</v>
      </c>
      <c r="D53" s="34" t="s">
        <v>114</v>
      </c>
    </row>
    <row r="54" spans="2:11" ht="26.25" thickBot="1">
      <c r="B54" s="35" t="s">
        <v>115</v>
      </c>
      <c r="C54" s="49"/>
      <c r="D54" s="49"/>
      <c r="I54" s="32" t="b">
        <f>EXACT(C54,I51)</f>
        <v>0</v>
      </c>
      <c r="K54" s="32" t="str">
        <f aca="true" t="shared" si="1" ref="K54:L61">IF(I54,"1","0")</f>
        <v>0</v>
      </c>
    </row>
    <row r="55" spans="2:11" ht="26.25" thickBot="1">
      <c r="B55" s="35" t="s">
        <v>116</v>
      </c>
      <c r="C55" s="49"/>
      <c r="D55" s="49"/>
      <c r="I55" s="32" t="b">
        <f>EXACT(C55,I51)</f>
        <v>0</v>
      </c>
      <c r="K55" s="32" t="str">
        <f t="shared" si="1"/>
        <v>0</v>
      </c>
    </row>
    <row r="56" spans="2:12" ht="26.25" thickBot="1">
      <c r="B56" s="35" t="s">
        <v>117</v>
      </c>
      <c r="C56" s="49"/>
      <c r="D56" s="49"/>
      <c r="J56" s="32" t="b">
        <f>EXACT(D56,I51)</f>
        <v>0</v>
      </c>
      <c r="L56" s="32" t="str">
        <f t="shared" si="1"/>
        <v>0</v>
      </c>
    </row>
    <row r="57" spans="2:12" ht="26.25" thickBot="1">
      <c r="B57" s="35" t="s">
        <v>118</v>
      </c>
      <c r="C57" s="49"/>
      <c r="D57" s="49"/>
      <c r="J57" s="32" t="b">
        <f>EXACT(D57,I51)</f>
        <v>0</v>
      </c>
      <c r="L57" s="32" t="str">
        <f t="shared" si="1"/>
        <v>0</v>
      </c>
    </row>
    <row r="58" spans="2:12" ht="26.25" thickBot="1">
      <c r="B58" s="35" t="s">
        <v>119</v>
      </c>
      <c r="C58" s="49"/>
      <c r="D58" s="49"/>
      <c r="J58" s="32" t="b">
        <f>EXACT(D58,I51)</f>
        <v>0</v>
      </c>
      <c r="L58" s="32" t="str">
        <f t="shared" si="1"/>
        <v>0</v>
      </c>
    </row>
    <row r="59" spans="2:12" ht="39" thickBot="1">
      <c r="B59" s="35" t="s">
        <v>120</v>
      </c>
      <c r="C59" s="49"/>
      <c r="D59" s="49"/>
      <c r="J59" s="32" t="b">
        <f>EXACT(D59,I51)</f>
        <v>0</v>
      </c>
      <c r="L59" s="32" t="str">
        <f t="shared" si="1"/>
        <v>0</v>
      </c>
    </row>
    <row r="60" spans="2:11" ht="26.25" thickBot="1">
      <c r="B60" s="35" t="s">
        <v>121</v>
      </c>
      <c r="C60" s="49"/>
      <c r="D60" s="49"/>
      <c r="I60" s="32" t="b">
        <f>EXACT(C60,I51)</f>
        <v>0</v>
      </c>
      <c r="K60" s="32" t="str">
        <f t="shared" si="1"/>
        <v>0</v>
      </c>
    </row>
    <row r="61" spans="2:11" ht="18" customHeight="1">
      <c r="B61" s="37" t="s">
        <v>122</v>
      </c>
      <c r="C61" s="51"/>
      <c r="D61" s="50"/>
      <c r="I61" s="32" t="b">
        <f>EXACT(C61,I51)</f>
        <v>0</v>
      </c>
      <c r="K61" s="32" t="str">
        <f t="shared" si="1"/>
        <v>0</v>
      </c>
    </row>
    <row r="62" spans="2:9" ht="13.5" thickBot="1">
      <c r="B62" s="38"/>
      <c r="C62" s="54"/>
      <c r="D62" s="52"/>
      <c r="I62" s="32" t="b">
        <f>AND(I54,I55,I56,I57,I58,I59,I60,I61,J54,J55,J56,J57,J58,J59,J60,J61)</f>
        <v>0</v>
      </c>
    </row>
    <row r="63" spans="2:3" s="31" customFormat="1" ht="12.75">
      <c r="B63" s="36" t="s">
        <v>10</v>
      </c>
      <c r="C63" s="31" t="str">
        <f>IF(I62,I2,I3)</f>
        <v>ODGOVOR NI PRAVILEN</v>
      </c>
    </row>
    <row r="65" spans="1:2" s="31" customFormat="1" ht="12.75">
      <c r="A65" s="31" t="s">
        <v>157</v>
      </c>
      <c r="B65" s="31" t="s">
        <v>47</v>
      </c>
    </row>
    <row r="66" spans="2:10" ht="25.5" customHeight="1">
      <c r="B66" s="32" t="s">
        <v>1</v>
      </c>
      <c r="C66" s="41" t="s">
        <v>123</v>
      </c>
      <c r="D66" s="41"/>
      <c r="E66" s="41"/>
      <c r="F66" s="41"/>
      <c r="G66" s="41"/>
      <c r="I66" s="32" t="b">
        <f>EXACT(C70,B68)</f>
        <v>0</v>
      </c>
      <c r="J66" s="32" t="str">
        <f>IF(I66,"1","0")</f>
        <v>0</v>
      </c>
    </row>
    <row r="67" spans="2:3" ht="12.75">
      <c r="B67" s="32" t="s">
        <v>2</v>
      </c>
      <c r="C67" s="40" t="s">
        <v>124</v>
      </c>
    </row>
    <row r="68" spans="2:3" ht="12.75">
      <c r="B68" s="32" t="s">
        <v>3</v>
      </c>
      <c r="C68" s="40" t="s">
        <v>125</v>
      </c>
    </row>
    <row r="69" spans="2:7" ht="27" customHeight="1">
      <c r="B69" s="32" t="s">
        <v>4</v>
      </c>
      <c r="C69" s="41" t="s">
        <v>126</v>
      </c>
      <c r="D69" s="42"/>
      <c r="E69" s="42"/>
      <c r="F69" s="42"/>
      <c r="G69" s="42"/>
    </row>
    <row r="70" spans="2:3" ht="12.75">
      <c r="B70" s="32" t="s">
        <v>98</v>
      </c>
      <c r="C70" s="55"/>
    </row>
    <row r="71" spans="2:3" s="31" customFormat="1" ht="12.75">
      <c r="B71" s="36" t="s">
        <v>10</v>
      </c>
      <c r="C71" s="31" t="str">
        <f>IF(I66,I2,I3)</f>
        <v>ODGOVOR NI PRAVILEN</v>
      </c>
    </row>
    <row r="73" spans="1:2" s="31" customFormat="1" ht="12.75">
      <c r="A73" s="31" t="s">
        <v>158</v>
      </c>
      <c r="B73" s="31" t="s">
        <v>47</v>
      </c>
    </row>
    <row r="74" spans="2:10" ht="12.75">
      <c r="B74" s="32" t="s">
        <v>1</v>
      </c>
      <c r="C74" s="40" t="s">
        <v>127</v>
      </c>
      <c r="I74" s="32" t="b">
        <f>EXACT(C77,B76)</f>
        <v>0</v>
      </c>
      <c r="J74" s="32" t="str">
        <f>IF(I74,"1","0")</f>
        <v>0</v>
      </c>
    </row>
    <row r="75" spans="2:3" ht="12.75">
      <c r="B75" s="32" t="s">
        <v>2</v>
      </c>
      <c r="C75" s="40" t="s">
        <v>128</v>
      </c>
    </row>
    <row r="76" spans="2:3" ht="12.75">
      <c r="B76" s="32" t="s">
        <v>3</v>
      </c>
      <c r="C76" s="40" t="s">
        <v>129</v>
      </c>
    </row>
    <row r="77" spans="2:3" ht="12.75">
      <c r="B77" s="32" t="s">
        <v>98</v>
      </c>
      <c r="C77" s="55"/>
    </row>
    <row r="78" spans="2:3" s="31" customFormat="1" ht="12.75">
      <c r="B78" s="36" t="s">
        <v>10</v>
      </c>
      <c r="C78" s="31" t="str">
        <f>IF(I74,I2,I3)</f>
        <v>ODGOVOR NI PRAVILEN</v>
      </c>
    </row>
    <row r="80" spans="1:10" s="31" customFormat="1" ht="12.75">
      <c r="A80" s="31" t="s">
        <v>160</v>
      </c>
      <c r="B80" s="31" t="s">
        <v>130</v>
      </c>
      <c r="I80" s="31" t="b">
        <f>EXACT(B83,C84)</f>
        <v>0</v>
      </c>
      <c r="J80" s="31" t="str">
        <f>IF(I80,"1","0")</f>
        <v>0</v>
      </c>
    </row>
    <row r="81" spans="2:3" ht="12.75">
      <c r="B81" s="32" t="s">
        <v>1</v>
      </c>
      <c r="C81" s="40" t="s">
        <v>131</v>
      </c>
    </row>
    <row r="82" spans="2:3" ht="12.75">
      <c r="B82" s="32" t="s">
        <v>2</v>
      </c>
      <c r="C82" s="40" t="s">
        <v>132</v>
      </c>
    </row>
    <row r="83" spans="2:3" ht="12.75">
      <c r="B83" s="32" t="s">
        <v>3</v>
      </c>
      <c r="C83" s="40" t="s">
        <v>133</v>
      </c>
    </row>
    <row r="84" spans="2:3" ht="12.75">
      <c r="B84" s="32" t="s">
        <v>98</v>
      </c>
      <c r="C84" s="55"/>
    </row>
    <row r="85" spans="2:3" s="31" customFormat="1" ht="12.75">
      <c r="B85" s="36" t="s">
        <v>10</v>
      </c>
      <c r="C85" s="31" t="str">
        <f>IF(I80,I2,I3)</f>
        <v>ODGOVOR NI PRAVILEN</v>
      </c>
    </row>
    <row r="87" spans="1:9" s="31" customFormat="1" ht="13.5" thickBot="1">
      <c r="A87" s="31" t="s">
        <v>161</v>
      </c>
      <c r="B87" s="31" t="s">
        <v>173</v>
      </c>
      <c r="I87" s="31" t="s">
        <v>43</v>
      </c>
    </row>
    <row r="88" spans="2:4" ht="39" thickBot="1">
      <c r="B88" s="33"/>
      <c r="C88" s="34" t="s">
        <v>134</v>
      </c>
      <c r="D88" s="34" t="s">
        <v>135</v>
      </c>
    </row>
    <row r="89" spans="2:11" ht="13.5" thickBot="1">
      <c r="B89" s="35" t="s">
        <v>136</v>
      </c>
      <c r="C89" s="49"/>
      <c r="D89" s="49"/>
      <c r="I89" s="32" t="b">
        <f>EXACT(C89,I87)</f>
        <v>0</v>
      </c>
      <c r="K89" s="32" t="str">
        <f>IF(I89,"1","0")</f>
        <v>0</v>
      </c>
    </row>
    <row r="90" spans="2:11" ht="13.5" thickBot="1">
      <c r="B90" s="35" t="s">
        <v>137</v>
      </c>
      <c r="C90" s="49"/>
      <c r="D90" s="49"/>
      <c r="I90" s="32" t="b">
        <f>EXACT(C90,I87)</f>
        <v>0</v>
      </c>
      <c r="K90" s="32" t="str">
        <f aca="true" t="shared" si="2" ref="K90:K96">IF(I90,"1","0")</f>
        <v>0</v>
      </c>
    </row>
    <row r="91" spans="2:11" ht="26.25" thickBot="1">
      <c r="B91" s="35" t="s">
        <v>138</v>
      </c>
      <c r="C91" s="49"/>
      <c r="D91" s="49"/>
      <c r="I91" s="32" t="b">
        <f>EXACT(C91,I87)</f>
        <v>0</v>
      </c>
      <c r="K91" s="32" t="str">
        <f t="shared" si="2"/>
        <v>0</v>
      </c>
    </row>
    <row r="92" spans="2:12" ht="13.5" thickBot="1">
      <c r="B92" s="35" t="s">
        <v>36</v>
      </c>
      <c r="C92" s="49"/>
      <c r="D92" s="49"/>
      <c r="J92" s="32" t="b">
        <f>EXACT(D92,I87)</f>
        <v>0</v>
      </c>
      <c r="L92" s="32" t="str">
        <f>IF(J92,"1","0")</f>
        <v>0</v>
      </c>
    </row>
    <row r="93" spans="2:11" ht="26.25" thickBot="1">
      <c r="B93" s="35" t="s">
        <v>139</v>
      </c>
      <c r="C93" s="49"/>
      <c r="D93" s="49"/>
      <c r="I93" s="32" t="b">
        <f>EXACT(C93,I87)</f>
        <v>0</v>
      </c>
      <c r="K93" s="32" t="str">
        <f t="shared" si="2"/>
        <v>0</v>
      </c>
    </row>
    <row r="94" spans="2:11" ht="13.5" thickBot="1">
      <c r="B94" s="35" t="s">
        <v>140</v>
      </c>
      <c r="C94" s="49"/>
      <c r="D94" s="49"/>
      <c r="I94" s="32" t="b">
        <f>EXACT(C94,I87)</f>
        <v>0</v>
      </c>
      <c r="K94" s="32" t="str">
        <f t="shared" si="2"/>
        <v>0</v>
      </c>
    </row>
    <row r="95" spans="2:11" ht="13.5" thickBot="1">
      <c r="B95" s="35" t="s">
        <v>141</v>
      </c>
      <c r="C95" s="49"/>
      <c r="D95" s="49"/>
      <c r="I95" s="32" t="b">
        <f>EXACT(C95,I87)</f>
        <v>0</v>
      </c>
      <c r="K95" s="32" t="str">
        <f t="shared" si="2"/>
        <v>0</v>
      </c>
    </row>
    <row r="96" spans="2:12" ht="13.5" thickBot="1">
      <c r="B96" s="35" t="s">
        <v>142</v>
      </c>
      <c r="C96" s="49"/>
      <c r="D96" s="49"/>
      <c r="J96" s="32" t="b">
        <f>EXACT(D96,I87)</f>
        <v>0</v>
      </c>
      <c r="L96" s="32" t="str">
        <f>IF(J96,"1","0")</f>
        <v>0</v>
      </c>
    </row>
    <row r="97" spans="2:9" s="31" customFormat="1" ht="12.75">
      <c r="B97" s="36" t="s">
        <v>10</v>
      </c>
      <c r="C97" s="31" t="str">
        <f>IF(I97,I2,I3)</f>
        <v>ODGOVOR NI PRAVILEN</v>
      </c>
      <c r="I97" s="31" t="b">
        <f>AND(I89,I90,I91,I92,I93,I94,I95,I96,J89,J90,J91,J92,J93,J94,J95,J96)</f>
        <v>0</v>
      </c>
    </row>
    <row r="99" spans="1:2" s="31" customFormat="1" ht="12.75">
      <c r="A99" s="31" t="s">
        <v>164</v>
      </c>
      <c r="B99" s="36" t="s">
        <v>144</v>
      </c>
    </row>
    <row r="100" spans="2:11" ht="40.5" customHeight="1">
      <c r="B100" s="41" t="s">
        <v>143</v>
      </c>
      <c r="C100" s="41"/>
      <c r="D100" s="41"/>
      <c r="E100" s="41"/>
      <c r="I100" s="43">
        <v>1000</v>
      </c>
      <c r="J100" s="32" t="b">
        <f>EXACT(C101,I100)</f>
        <v>0</v>
      </c>
      <c r="K100" s="32" t="str">
        <f>IF(J100,"1","0")</f>
        <v>0</v>
      </c>
    </row>
    <row r="101" spans="2:4" ht="12.75">
      <c r="B101" s="32" t="s">
        <v>98</v>
      </c>
      <c r="C101" s="56"/>
      <c r="D101" s="32" t="s">
        <v>145</v>
      </c>
    </row>
    <row r="102" spans="2:3" s="31" customFormat="1" ht="12.75">
      <c r="B102" s="36" t="s">
        <v>10</v>
      </c>
      <c r="C102" s="31" t="str">
        <f>IF(J100,I2,I3)</f>
        <v>ODGOVOR NI PRAVILEN</v>
      </c>
    </row>
    <row r="104" spans="1:2" s="31" customFormat="1" ht="12.75">
      <c r="A104" s="31" t="s">
        <v>165</v>
      </c>
      <c r="B104" s="36" t="s">
        <v>144</v>
      </c>
    </row>
    <row r="105" spans="2:5" ht="36" customHeight="1">
      <c r="B105" s="41" t="s">
        <v>146</v>
      </c>
      <c r="C105" s="41"/>
      <c r="D105" s="41"/>
      <c r="E105" s="41"/>
    </row>
    <row r="106" spans="2:11" ht="12.75">
      <c r="B106" s="32" t="s">
        <v>98</v>
      </c>
      <c r="C106" s="56"/>
      <c r="D106" s="32" t="s">
        <v>145</v>
      </c>
      <c r="I106" s="43">
        <v>50000</v>
      </c>
      <c r="J106" s="32" t="b">
        <f>EXACT(C106,I106)</f>
        <v>0</v>
      </c>
      <c r="K106" s="32" t="str">
        <f>IF(J106,"1","0")</f>
        <v>0</v>
      </c>
    </row>
    <row r="107" spans="2:3" s="31" customFormat="1" ht="12.75">
      <c r="B107" s="36" t="s">
        <v>10</v>
      </c>
      <c r="C107" s="31" t="str">
        <f>IF(J106,I2,I3)</f>
        <v>ODGOVOR NI PRAVILEN</v>
      </c>
    </row>
    <row r="109" spans="1:2" s="31" customFormat="1" ht="12.75">
      <c r="A109" s="31" t="s">
        <v>166</v>
      </c>
      <c r="B109" s="36" t="s">
        <v>144</v>
      </c>
    </row>
    <row r="110" spans="2:5" ht="36.75" customHeight="1">
      <c r="B110" s="41" t="s">
        <v>147</v>
      </c>
      <c r="C110" s="41"/>
      <c r="D110" s="41"/>
      <c r="E110" s="41"/>
    </row>
    <row r="111" spans="2:11" ht="12.75">
      <c r="B111" s="32" t="s">
        <v>98</v>
      </c>
      <c r="C111" s="56"/>
      <c r="D111" s="32" t="s">
        <v>145</v>
      </c>
      <c r="I111" s="43">
        <v>2000</v>
      </c>
      <c r="J111" s="32" t="b">
        <f>EXACT(C111,I111)</f>
        <v>0</v>
      </c>
      <c r="K111" s="32" t="str">
        <f>IF(J111,"1","0")</f>
        <v>0</v>
      </c>
    </row>
    <row r="112" spans="2:3" s="31" customFormat="1" ht="12.75">
      <c r="B112" s="36" t="s">
        <v>10</v>
      </c>
      <c r="C112" s="31" t="str">
        <f>IF(J111,I2,I3)</f>
        <v>ODGOVOR NI PRAVILEN</v>
      </c>
    </row>
    <row r="114" spans="1:2" s="31" customFormat="1" ht="12.75">
      <c r="A114" s="31" t="s">
        <v>167</v>
      </c>
      <c r="B114" s="36" t="s">
        <v>144</v>
      </c>
    </row>
    <row r="115" spans="2:5" ht="27" customHeight="1">
      <c r="B115" s="41" t="s">
        <v>148</v>
      </c>
      <c r="C115" s="41"/>
      <c r="D115" s="41"/>
      <c r="E115" s="41"/>
    </row>
    <row r="116" spans="2:11" ht="12.75">
      <c r="B116" s="32" t="s">
        <v>98</v>
      </c>
      <c r="C116" s="56"/>
      <c r="D116" s="32" t="s">
        <v>145</v>
      </c>
      <c r="I116" s="43">
        <v>500</v>
      </c>
      <c r="J116" s="32" t="b">
        <f>EXACT(C116,I116)</f>
        <v>0</v>
      </c>
      <c r="K116" s="32" t="str">
        <f>IF(J116,"1","0")</f>
        <v>0</v>
      </c>
    </row>
    <row r="117" spans="2:3" s="31" customFormat="1" ht="12.75">
      <c r="B117" s="36" t="s">
        <v>10</v>
      </c>
      <c r="C117" s="31" t="str">
        <f>IF(J120,I2,I3)</f>
        <v>ODGOVOR NI PRAVILEN</v>
      </c>
    </row>
    <row r="119" s="31" customFormat="1" ht="12.75">
      <c r="B119" s="36" t="s">
        <v>144</v>
      </c>
    </row>
    <row r="120" spans="1:11" ht="40.5" customHeight="1">
      <c r="A120" s="32" t="s">
        <v>168</v>
      </c>
      <c r="B120" s="41" t="s">
        <v>149</v>
      </c>
      <c r="C120" s="41"/>
      <c r="D120" s="41"/>
      <c r="E120" s="41"/>
      <c r="I120" s="43">
        <v>200000</v>
      </c>
      <c r="J120" s="32" t="b">
        <f>EXACT(C121,I120)</f>
        <v>0</v>
      </c>
      <c r="K120" s="32" t="str">
        <f>IF(J120,"1","0")</f>
        <v>0</v>
      </c>
    </row>
    <row r="121" spans="2:4" ht="12.75">
      <c r="B121" s="32" t="s">
        <v>98</v>
      </c>
      <c r="C121" s="56"/>
      <c r="D121" s="32" t="s">
        <v>145</v>
      </c>
    </row>
    <row r="122" spans="2:3" s="31" customFormat="1" ht="12.75">
      <c r="B122" s="36" t="s">
        <v>10</v>
      </c>
      <c r="C122" s="31" t="str">
        <f>IF(J120,I2,I3)</f>
        <v>ODGOVOR NI PRAVILEN</v>
      </c>
    </row>
    <row r="124" s="31" customFormat="1" ht="12.75">
      <c r="B124" s="36" t="s">
        <v>144</v>
      </c>
    </row>
    <row r="125" spans="1:5" ht="36" customHeight="1">
      <c r="A125" s="32" t="s">
        <v>170</v>
      </c>
      <c r="B125" s="41" t="s">
        <v>150</v>
      </c>
      <c r="C125" s="41"/>
      <c r="D125" s="41"/>
      <c r="E125" s="41"/>
    </row>
    <row r="126" spans="2:11" ht="12.75">
      <c r="B126" s="32" t="s">
        <v>98</v>
      </c>
      <c r="C126" s="56"/>
      <c r="D126" s="32" t="s">
        <v>145</v>
      </c>
      <c r="I126" s="43">
        <v>150</v>
      </c>
      <c r="J126" s="32" t="b">
        <f>EXACT(C126,I126)</f>
        <v>0</v>
      </c>
      <c r="K126" s="32" t="str">
        <f>IF(J126,"1","0")</f>
        <v>0</v>
      </c>
    </row>
    <row r="127" spans="2:3" s="31" customFormat="1" ht="12.75">
      <c r="B127" s="36" t="s">
        <v>10</v>
      </c>
      <c r="C127" s="31" t="str">
        <f>IF(J126,I2,I3)</f>
        <v>ODGOVOR NI PRAVILEN</v>
      </c>
    </row>
    <row r="130" spans="2:3" ht="12.75">
      <c r="B130" s="57" t="s">
        <v>177</v>
      </c>
      <c r="C130" s="58">
        <f>J4+J5+J6+J7+J8+K4+K5+K6+K7+K8+K15+L15+M15+M16+L16+K16+K17+L17+M17+M18+L18+K18+K19+L19+M19+M20+L20+K20+K22+L22+M22+M23+L23+K23+K25+L25+M25+I30+K44+K45+K46+K47+K48+K54+L54+L55+K55+K56+L56+L57+K57+K58+L58+L59+K59+K60+L60+L61+K61+J66+J74+J80+K89+L89+L90+K90+K91+L91+L92+K92+K93+L93+L94+K94+K95+L95+L96+K96+K100+K106+K111+K116+K120+K126</f>
        <v>0</v>
      </c>
    </row>
    <row r="131" spans="2:12" ht="12.75">
      <c r="B131" s="57" t="s">
        <v>175</v>
      </c>
      <c r="C131" s="58">
        <v>45</v>
      </c>
      <c r="I131" s="44">
        <v>0.55</v>
      </c>
      <c r="J131" s="44">
        <v>0.66</v>
      </c>
      <c r="K131" s="44">
        <v>0.77</v>
      </c>
      <c r="L131" s="44">
        <v>0.88</v>
      </c>
    </row>
    <row r="132" spans="2:10" ht="12.75">
      <c r="B132" s="59" t="s">
        <v>183</v>
      </c>
      <c r="C132" s="60">
        <f>C130/C131</f>
        <v>0</v>
      </c>
      <c r="I132" s="45" t="s">
        <v>182</v>
      </c>
      <c r="J132" s="32" t="b">
        <f>AND(C132&lt;I131)</f>
        <v>1</v>
      </c>
    </row>
    <row r="133" spans="2:10" ht="12.75">
      <c r="B133" s="62" t="s">
        <v>176</v>
      </c>
      <c r="C133" s="61" t="str">
        <f>IF(J136,I136," ")</f>
        <v> </v>
      </c>
      <c r="I133" s="45" t="s">
        <v>178</v>
      </c>
      <c r="J133" s="32" t="b">
        <f>AND(C132&gt;=I131,C132&lt;J131)</f>
        <v>0</v>
      </c>
    </row>
    <row r="134" spans="3:10" ht="12.75">
      <c r="C134" s="61" t="str">
        <f>IF(J135,I135," ")</f>
        <v> </v>
      </c>
      <c r="I134" s="45" t="s">
        <v>179</v>
      </c>
      <c r="J134" s="32" t="b">
        <f>AND(C132&gt;=J131,C132&lt;K131)</f>
        <v>0</v>
      </c>
    </row>
    <row r="135" spans="3:10" ht="12.75">
      <c r="C135" s="61" t="str">
        <f>IF(J134,I134," ")</f>
        <v> </v>
      </c>
      <c r="I135" s="45" t="s">
        <v>180</v>
      </c>
      <c r="J135" s="32" t="b">
        <f>AND(C132&gt;=K131,C132&lt;L131)</f>
        <v>0</v>
      </c>
    </row>
    <row r="136" spans="3:10" ht="12.75">
      <c r="C136" s="61" t="str">
        <f>IF(J133,I133," ")</f>
        <v> </v>
      </c>
      <c r="I136" s="45" t="s">
        <v>181</v>
      </c>
      <c r="J136" s="32" t="b">
        <f>AND(C132&gt;=L131)</f>
        <v>0</v>
      </c>
    </row>
    <row r="137" ht="12.75">
      <c r="C137" s="61" t="str">
        <f>IF(J132,I132," ")</f>
        <v>NMS</v>
      </c>
    </row>
    <row r="138" ht="12.75">
      <c r="C138" s="45"/>
    </row>
    <row r="139" ht="12.75">
      <c r="C139" s="45"/>
    </row>
    <row r="140" ht="12.75">
      <c r="C140" s="45"/>
    </row>
  </sheetData>
  <sheetProtection password="CA8F" sheet="1" objects="1" scenarios="1"/>
  <mergeCells count="22">
    <mergeCell ref="B120:E120"/>
    <mergeCell ref="B125:E125"/>
    <mergeCell ref="C39:G39"/>
    <mergeCell ref="C41:G41"/>
    <mergeCell ref="C66:G66"/>
    <mergeCell ref="C69:G69"/>
    <mergeCell ref="B100:E100"/>
    <mergeCell ref="B105:E105"/>
    <mergeCell ref="B110:E110"/>
    <mergeCell ref="B115:E115"/>
    <mergeCell ref="B61:B62"/>
    <mergeCell ref="C61:C62"/>
    <mergeCell ref="D61:D62"/>
    <mergeCell ref="A1:E1"/>
    <mergeCell ref="B23:B24"/>
    <mergeCell ref="C23:C24"/>
    <mergeCell ref="D23:D24"/>
    <mergeCell ref="E23:E24"/>
    <mergeCell ref="B20:B21"/>
    <mergeCell ref="C20:C21"/>
    <mergeCell ref="D20:D21"/>
    <mergeCell ref="E20:E2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Impakta</dc:creator>
  <cp:keywords/>
  <dc:description/>
  <cp:lastModifiedBy>Katja Blatnik</cp:lastModifiedBy>
  <dcterms:created xsi:type="dcterms:W3CDTF">2009-03-01T16:07:14Z</dcterms:created>
  <dcterms:modified xsi:type="dcterms:W3CDTF">2009-03-02T11:13:33Z</dcterms:modified>
  <cp:category/>
  <cp:version/>
  <cp:contentType/>
  <cp:contentStatus/>
</cp:coreProperties>
</file>